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Ссылки на публикации" sheetId="10" r:id="rId10"/>
    <sheet name="Проверка" sheetId="11" r:id="rId11"/>
    <sheet name="REESTR_START" sheetId="12" state="veryHidden" r:id="rId12"/>
    <sheet name="REESTR_ORG" sheetId="13" state="veryHidden" r:id="rId13"/>
    <sheet name="REESTR_TEMP" sheetId="14" state="veryHidden" r:id="rId14"/>
    <sheet name="REESTR" sheetId="15" state="veryHidden" r:id="rId15"/>
    <sheet name="TEHSHEET" sheetId="16" state="veryHidden" r:id="rId16"/>
    <sheet name="tech" sheetId="17" state="veryHidden" r:id="rId17"/>
    <sheet name="modHyp" sheetId="18" state="veryHidden" r:id="rId18"/>
    <sheet name="modChange" sheetId="19" state="veryHidden" r:id="rId19"/>
    <sheet name="modButtonClick" sheetId="20" state="veryHidden" r:id="rId20"/>
    <sheet name="modSubsidiary" sheetId="21" state="veryHidden" r:id="rId21"/>
  </sheets>
  <externalReferences>
    <externalReference r:id="rId24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'REESTR'!$A$2:$C$140</definedName>
    <definedName name="LIST_ORG_WARM">'REESTR_ORG'!$A$2:$H$133</definedName>
    <definedName name="logical">'TEHSHEET'!$B$3:$B$4</definedName>
    <definedName name="mo">'Титульный'!$G$23</definedName>
    <definedName name="MO_LIST_10">'REESTR'!$B$43</definedName>
    <definedName name="MO_LIST_11">'REESTR'!$B$44:$B$45</definedName>
    <definedName name="MO_LIST_12">'REESTR'!$B$46:$B$49</definedName>
    <definedName name="MO_LIST_13">'REESTR'!$B$50:$B$51</definedName>
    <definedName name="MO_LIST_14">'REESTR'!$B$52:$B$58</definedName>
    <definedName name="MO_LIST_15">'REESTR'!$B$59:$B$65</definedName>
    <definedName name="MO_LIST_16">'REESTR'!$B$66:$B$69</definedName>
    <definedName name="MO_LIST_17">'REESTR'!$B$70:$B$71</definedName>
    <definedName name="MO_LIST_18">'REESTR'!$B$72:$B$73</definedName>
    <definedName name="MO_LIST_19">'REESTR'!$B$74:$B$75</definedName>
    <definedName name="MO_LIST_2">'REESTR'!$B$2:$B$4</definedName>
    <definedName name="MO_LIST_20">'REESTR'!$B$76:$B$79</definedName>
    <definedName name="MO_LIST_21">'REESTR'!$B$80:$B$85</definedName>
    <definedName name="MO_LIST_22">'REESTR'!$B$86:$B$88</definedName>
    <definedName name="MO_LIST_23">'REESTR'!$B$89:$B$101</definedName>
    <definedName name="MO_LIST_24">'REESTR'!$B$102:$B$107</definedName>
    <definedName name="MO_LIST_25">'REESTR'!$B$108:$B$115</definedName>
    <definedName name="MO_LIST_26">'REESTR'!$B$116:$B$118</definedName>
    <definedName name="MO_LIST_27">'REESTR'!$B$119:$B$129</definedName>
    <definedName name="MO_LIST_28">'REESTR'!$B$130:$B$132</definedName>
    <definedName name="MO_LIST_29">'REESTR'!$B$133:$B$134</definedName>
    <definedName name="MO_LIST_3">'REESTR'!$B$5:$B$16</definedName>
    <definedName name="MO_LIST_30">'REESTR'!$B$135:$B$138</definedName>
    <definedName name="MO_LIST_31">'REESTR'!$B$139:$B$140</definedName>
    <definedName name="MO_LIST_32">'REESTR'!$A$202:$A$217</definedName>
    <definedName name="MO_LIST_33">'REESTR'!$A$218:$A$221</definedName>
    <definedName name="MO_LIST_34">'REESTR'!$A$222:$A$231</definedName>
    <definedName name="MO_LIST_35">'REESTR'!$A$232:$A$240</definedName>
    <definedName name="MO_LIST_36">'REESTR'!$A$241:$A$254</definedName>
    <definedName name="MO_LIST_37">'REESTR'!$A$255:$A$262</definedName>
    <definedName name="MO_LIST_38">'REESTR'!$A$263:$A$272</definedName>
    <definedName name="MO_LIST_39">'REESTR'!$A$273:$A$280</definedName>
    <definedName name="MO_LIST_4">'REESTR'!$B$17:$B$23</definedName>
    <definedName name="MO_LIST_40">'REESTR'!$A$281:$A$299</definedName>
    <definedName name="MO_LIST_41">'REESTR'!$A$300</definedName>
    <definedName name="MO_LIST_42">'REESTR'!$A$301:$A$308</definedName>
    <definedName name="MO_LIST_43">'REESTR'!$A$309:$A$321</definedName>
    <definedName name="MO_LIST_44">'REESTR'!$A$322:$A$333</definedName>
    <definedName name="MO_LIST_45">'REESTR'!$A$334:$A$343</definedName>
    <definedName name="MO_LIST_46">'REESTR'!$A$344:$A$354</definedName>
    <definedName name="MO_LIST_47">'REESTR'!$A$355:$A$365</definedName>
    <definedName name="MO_LIST_48">'REESTR'!$A$366:$A$372</definedName>
    <definedName name="MO_LIST_49">'REESTR'!$A$373</definedName>
    <definedName name="MO_LIST_5">'REESTR'!$B$24:$B$30</definedName>
    <definedName name="MO_LIST_50">'REESTR'!$A$374:$A$385</definedName>
    <definedName name="MO_LIST_51">'REESTR'!$A$386:$A$396</definedName>
    <definedName name="MO_LIST_52">'REESTR'!$A$397:$A$400</definedName>
    <definedName name="MO_LIST_53">'REESTR'!$A$401:$A$411</definedName>
    <definedName name="MO_LIST_54">'REESTR'!$A$412:$A$423</definedName>
    <definedName name="MO_LIST_55">'REESTR'!$A$424:$A$432</definedName>
    <definedName name="MO_LIST_56">'REESTR'!$A$433:$A$442</definedName>
    <definedName name="MO_LIST_57">'REESTR'!$A$443:$A$450</definedName>
    <definedName name="MO_LIST_58">'REESTR'!$A$451:$A$465</definedName>
    <definedName name="MO_LIST_59">'REESTR'!$A$466</definedName>
    <definedName name="MO_LIST_6">'REESTR'!$B$31:$B$39</definedName>
    <definedName name="MO_LIST_60">'REESTR'!$A$467:$A$476</definedName>
    <definedName name="MO_LIST_7">'REESTR'!$B$40</definedName>
    <definedName name="MO_LIST_8">'REESTR'!$B$41</definedName>
    <definedName name="MO_LIST_9">'REESTR'!$B$42</definedName>
    <definedName name="mo_zag">'Титульный'!$E$23</definedName>
    <definedName name="mr">'Титульный'!$G$22</definedName>
    <definedName name="MR_ADD">'ТС инвестиции'!#REF!</definedName>
    <definedName name="MR_LIST">'REESTR'!$D$2:$D$31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>'ТС показатели'!$I$40</definedName>
    <definedName name="ras_itog">'ТС показатели'!$I$43</definedName>
    <definedName name="ras_proizv">'ТС показатели'!$I$37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<sst xmlns="http://schemas.openxmlformats.org/spreadsheetml/2006/main" count="1203" uniqueCount="822">
  <si>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</si>
  <si>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</si>
  <si>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</si>
  <si>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</si>
  <si>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</si>
  <si>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</si>
  <si>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</si>
  <si>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</si>
  <si>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</si>
  <si>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</si>
  <si>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</si>
  <si>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</si>
  <si>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</si>
  <si>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</si>
  <si>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</si>
  <si>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</si>
  <si>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</si>
  <si>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</si>
  <si>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</si>
  <si>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</si>
  <si>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</si>
  <si>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</si>
  <si>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</si>
  <si>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</si>
  <si>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</si>
  <si>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</si>
  <si>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</si>
  <si>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</si>
  <si>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</si>
  <si>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</si>
  <si>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</si>
  <si>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</si>
  <si>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</si>
  <si>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</si>
  <si>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</si>
  <si>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</si>
  <si>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</si>
  <si>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</si>
  <si>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</si>
  <si>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</si>
  <si>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</si>
  <si>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</si>
  <si>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</si>
  <si>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</si>
  <si>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</si>
  <si>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</si>
  <si>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</si>
  <si>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</si>
  <si>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</si>
  <si>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</si>
  <si>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</si>
  <si>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</si>
  <si>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</si>
  <si>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</si>
  <si>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</si>
  <si>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</si>
  <si>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</si>
  <si>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</si>
  <si>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</si>
  <si>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</si>
  <si>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</si>
  <si>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</si>
  <si>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</si>
  <si>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</si>
  <si>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</si>
  <si>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</si>
  <si>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</si>
  <si>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</si>
  <si>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</si>
  <si>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</si>
  <si>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</si>
  <si>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</si>
  <si>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</si>
  <si>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</si>
  <si>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</si>
  <si>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</si>
  <si>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</si>
  <si>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</si>
  <si>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</si>
  <si>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</si>
  <si>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</si>
  <si>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</si>
  <si>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</si>
  <si>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</si>
  <si>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</si>
  <si>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</si>
  <si>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</si>
  <si>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</si>
  <si>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</si>
  <si>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</si>
  <si>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</si>
  <si>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</si>
  <si>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</si>
  <si>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</si>
  <si>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</si>
  <si>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</si>
  <si>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</si>
  <si>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</si>
  <si>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</si>
  <si>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</si>
  <si>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</si>
  <si>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</si>
  <si>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</si>
  <si>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</si>
  <si>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</si>
  <si>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</si>
  <si>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</si>
  <si>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</si>
  <si>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</si>
  <si>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</si>
  <si>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</si>
  <si>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</si>
  <si>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</si>
  <si>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</si>
  <si>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</si>
  <si>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</si>
  <si>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</si>
  <si>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</si>
  <si>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</si>
  <si>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</si>
  <si>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</si>
  <si>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</si>
  <si>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</si>
  <si>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</si>
  <si>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</si>
  <si>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</si>
  <si>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</si>
  <si>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</si>
  <si>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</si>
  <si>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</si>
  <si>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</si>
  <si>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</si>
  <si>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</si>
  <si>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</si>
  <si>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</si>
  <si>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</si>
  <si>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</si>
  <si>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</si>
  <si>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</si>
  <si>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</si>
  <si>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</si>
  <si>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</si>
  <si>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</si>
  <si>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</si>
  <si>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</si>
  <si>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</si>
  <si>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</si>
  <si>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</si>
  <si>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</si>
  <si>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</si>
  <si>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</si>
  <si>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</si>
  <si>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</si>
  <si>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</si>
  <si>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</si>
  <si>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</si>
  <si>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</si>
  <si>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</si>
  <si>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</si>
  <si>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</si>
  <si>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</si>
  <si>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</si>
  <si>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</si>
  <si>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</si>
  <si>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</si>
  <si>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</si>
  <si>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</si>
  <si>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</si>
  <si>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</si>
  <si>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</si>
  <si>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</si>
  <si>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</si>
  <si>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</si>
  <si>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</si>
  <si>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</si>
  <si>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</si>
  <si>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</si>
  <si>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</si>
  <si>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</si>
  <si>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</si>
  <si>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</si>
  <si>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</si>
  <si>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</si>
  <si>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</si>
  <si>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</si>
  <si>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</si>
  <si>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</si>
  <si>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</si>
  <si>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</si>
  <si>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</si>
  <si>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</si>
  <si>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</si>
  <si>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</si>
  <si>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</si>
  <si>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</si>
  <si>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</si>
  <si>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</si>
  <si>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</si>
  <si>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</si>
  <si>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</si>
  <si>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</si>
  <si>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</si>
  <si>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</si>
  <si>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</si>
  <si>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</si>
  <si>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</si>
  <si>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</si>
  <si>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</si>
  <si>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</si>
  <si>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</si>
  <si>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</si>
  <si>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</si>
  <si>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</si>
  <si>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</si>
  <si>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</si>
  <si>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</si>
  <si>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</si>
  <si>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</si>
  <si>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</si>
  <si>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</si>
  <si>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</si>
  <si>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</si>
  <si>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</si>
  <si>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</si>
  <si>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</si>
  <si>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</si>
  <si>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</si>
  <si>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</si>
  <si>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</si>
  <si>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</si>
  <si>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</si>
  <si>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</si>
  <si>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</si>
  <si>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</si>
  <si>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</si>
  <si>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</si>
  <si>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</si>
  <si>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</si>
  <si>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</si>
  <si>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</si>
  <si>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</si>
  <si>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</si>
  <si>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</si>
  <si>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</si>
  <si>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</si>
  <si>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</si>
  <si>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</si>
  <si>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</si>
  <si>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</si>
  <si>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</si>
  <si>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</si>
  <si>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</si>
  <si>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</si>
  <si>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</si>
  <si>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</si>
  <si>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</si>
  <si>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</si>
  <si>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</si>
  <si>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</si>
  <si>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</si>
  <si>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</si>
  <si>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</si>
  <si>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</si>
  <si>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</si>
  <si>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</si>
  <si>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</si>
  <si>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</si>
  <si>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</si>
  <si>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</si>
  <si>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</si>
  <si>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</si>
  <si>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</si>
  <si>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</si>
  <si>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</si>
  <si>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</si>
  <si>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</si>
  <si>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</si>
  <si>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</si>
  <si>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</si>
  <si>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</si>
  <si>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</si>
  <si>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</si>
  <si>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</si>
  <si>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</si>
  <si>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</si>
  <si>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</si>
  <si>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</si>
  <si>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</si>
  <si>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</si>
  <si>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</si>
  <si>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</si>
  <si>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</si>
  <si>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</si>
  <si>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</si>
  <si>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</si>
  <si>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</si>
  <si>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</si>
  <si>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</si>
  <si>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</si>
  <si>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</si>
  <si>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</si>
  <si>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</si>
  <si>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</si>
  <si>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</si>
  <si>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</si>
  <si>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</si>
  <si>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</si>
  <si>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</si>
  <si>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</si>
  <si>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</si>
  <si>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</si>
  <si>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</si>
  <si>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</si>
  <si>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</si>
  <si>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</si>
  <si>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</si>
  <si>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</si>
  <si>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</si>
  <si>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</si>
  <si>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</si>
  <si>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</si>
  <si>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</si>
  <si>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</si>
  <si>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</si>
  <si>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</si>
  <si>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</si>
  <si>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</si>
  <si>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</si>
  <si>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</si>
  <si>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</si>
  <si>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</si>
  <si>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</si>
  <si>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</si>
  <si>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</si>
  <si>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</si>
  <si>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</si>
  <si>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</si>
  <si>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</si>
  <si>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</si>
  <si>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</si>
  <si>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</si>
  <si>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</si>
  <si>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</si>
  <si>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</si>
  <si>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</si>
  <si>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</si>
  <si>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</si>
  <si>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</si>
  <si>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</si>
  <si>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</si>
  <si>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</si>
  <si>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</si>
  <si>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</si>
  <si>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</si>
  <si>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</si>
  <si>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</si>
  <si>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</si>
  <si>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</si>
  <si>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</si>
  <si>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</si>
  <si>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</si>
  <si>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</si>
  <si>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</si>
  <si>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</si>
  <si>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</si>
  <si>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</si>
  <si>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</si>
  <si>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</si>
  <si>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</si>
  <si>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</si>
  <si>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</si>
  <si>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</si>
  <si>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</si>
  <si>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</si>
  <si>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</si>
  <si>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</si>
  <si>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</si>
  <si>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</si>
  <si>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</si>
  <si>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</si>
  <si>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</si>
  <si>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</si>
  <si>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</si>
  <si>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</si>
  <si>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</si>
  <si>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</si>
  <si>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</si>
  <si>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</si>
  <si>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</si>
  <si>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</si>
  <si>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</si>
  <si>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</si>
  <si>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</si>
  <si>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</si>
  <si>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</si>
  <si>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</si>
  <si>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</si>
  <si>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</si>
  <si>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</si>
  <si>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</si>
  <si>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</si>
  <si>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</si>
  <si>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</si>
  <si>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</si>
  <si>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</si>
  <si>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</si>
  <si>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</si>
  <si>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</si>
  <si>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</si>
  <si>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</si>
  <si>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</si>
  <si>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</si>
  <si>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</si>
  <si>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</si>
  <si>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</si>
  <si>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</si>
  <si>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</si>
  <si>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</si>
  <si>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</si>
  <si>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</si>
  <si>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</si>
  <si>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</si>
  <si>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</si>
  <si>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</si>
  <si>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</si>
  <si>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</si>
  <si>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</si>
  <si>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</si>
  <si>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</si>
  <si>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</si>
  <si>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</si>
  <si>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</si>
  <si>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</si>
  <si>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</si>
  <si>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</si>
  <si>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</si>
  <si>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</si>
  <si>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</si>
  <si>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</si>
  <si>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</si>
  <si>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</si>
  <si>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</si>
  <si>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</si>
  <si>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</si>
  <si>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</si>
  <si>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</si>
  <si>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</si>
  <si>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</si>
  <si>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</si>
  <si>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</si>
  <si>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</si>
  <si>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</si>
  <si>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</si>
  <si>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</si>
  <si>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</si>
  <si>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</si>
  <si>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</si>
  <si>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</si>
  <si>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</si>
  <si>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</si>
  <si>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</si>
  <si>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</si>
  <si>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</si>
  <si>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</si>
  <si>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</si>
  <si>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</si>
  <si>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</si>
  <si>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</si>
  <si>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</si>
  <si>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</si>
  <si>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</si>
  <si>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</si>
  <si>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</si>
  <si>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</si>
  <si>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</si>
  <si>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</si>
  <si>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</si>
  <si>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</si>
  <si>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</si>
  <si>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</si>
  <si>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</si>
  <si>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</si>
  <si>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</si>
  <si>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</si>
  <si>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</si>
  <si>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</si>
  <si>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</si>
  <si>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</si>
  <si>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</si>
  <si>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</si>
  <si>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</si>
  <si>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</si>
  <si>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</si>
  <si>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</si>
  <si>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</si>
  <si>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Алнашский муниципальный район</t>
  </si>
  <si>
    <t>94602000</t>
  </si>
  <si>
    <t>Алнашское</t>
  </si>
  <si>
    <t>180101001</t>
  </si>
  <si>
    <t>Асановское</t>
  </si>
  <si>
    <t>94602430</t>
  </si>
  <si>
    <t>Балезинский муниципальный район</t>
  </si>
  <si>
    <t>94604000</t>
  </si>
  <si>
    <t>Андрейшурское</t>
  </si>
  <si>
    <t>94604405</t>
  </si>
  <si>
    <t>Балезинское</t>
  </si>
  <si>
    <t>94604151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</si>
  <si>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</si>
  <si>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</si>
  <si>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</si>
  <si>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</si>
  <si>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</si>
  <si>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</si>
  <si>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Карсовайское</t>
  </si>
  <si>
    <t>94604425</t>
  </si>
  <si>
    <t>Кожильское</t>
  </si>
  <si>
    <t>94604435</t>
  </si>
  <si>
    <t>Люкское</t>
  </si>
  <si>
    <t>94604445</t>
  </si>
  <si>
    <t>Сергинское</t>
  </si>
  <si>
    <t>94604455</t>
  </si>
  <si>
    <t>Эркешевское</t>
  </si>
  <si>
    <t>94604450</t>
  </si>
  <si>
    <t>Юндинское</t>
  </si>
  <si>
    <t>94604470</t>
  </si>
  <si>
    <t>Вавожский муниципальный район</t>
  </si>
  <si>
    <t>94606000</t>
  </si>
  <si>
    <t>Вавожское</t>
  </si>
  <si>
    <t>94606433</t>
  </si>
  <si>
    <t>Водзимоньинское</t>
  </si>
  <si>
    <t>94606444</t>
  </si>
  <si>
    <t>Гурезь-Пудгинское</t>
  </si>
  <si>
    <t>94606466</t>
  </si>
  <si>
    <t>Зямбайгуртское</t>
  </si>
  <si>
    <t>94606470</t>
  </si>
  <si>
    <t>Какможское</t>
  </si>
  <si>
    <t>94606477</t>
  </si>
  <si>
    <t>Нюрдор-Котьинское</t>
  </si>
  <si>
    <t>94606480</t>
  </si>
  <si>
    <t>Воткинский муниципальный район</t>
  </si>
  <si>
    <t>94608000</t>
  </si>
  <si>
    <t>Большикиварское</t>
  </si>
  <si>
    <t>94608410</t>
  </si>
  <si>
    <t>Июльское</t>
  </si>
  <si>
    <t>94608425</t>
  </si>
  <si>
    <t>Кварсинское</t>
  </si>
  <si>
    <t>94608435</t>
  </si>
  <si>
    <t>Кукуевское</t>
  </si>
  <si>
    <t>94608437</t>
  </si>
  <si>
    <t>Нововолковское</t>
  </si>
  <si>
    <t>94608154</t>
  </si>
  <si>
    <t>Перевозинское</t>
  </si>
  <si>
    <t>94608445</t>
  </si>
  <si>
    <t>Глазовский муниципальный район</t>
  </si>
  <si>
    <t>94610000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</si>
  <si>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</si>
  <si>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</si>
  <si>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</si>
  <si>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</si>
  <si>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</si>
  <si>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</si>
  <si>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94610435</t>
  </si>
  <si>
    <t>Куреговское</t>
  </si>
  <si>
    <t>94610442</t>
  </si>
  <si>
    <t>Октябрьское</t>
  </si>
  <si>
    <t>94610448</t>
  </si>
  <si>
    <t>Парзинское</t>
  </si>
  <si>
    <t>94610450</t>
  </si>
  <si>
    <t>Штанигуртское</t>
  </si>
  <si>
    <t>94610460</t>
  </si>
  <si>
    <t>Город Воткинск</t>
  </si>
  <si>
    <t>94710000</t>
  </si>
  <si>
    <t>Город Глазов</t>
  </si>
  <si>
    <t>94720000</t>
  </si>
  <si>
    <t>Город Ижевск</t>
  </si>
  <si>
    <t>94701000</t>
  </si>
  <si>
    <t>Город Можга</t>
  </si>
  <si>
    <t>94730000</t>
  </si>
  <si>
    <t>Город Сарапул</t>
  </si>
  <si>
    <t>94640000</t>
  </si>
  <si>
    <t>94740000</t>
  </si>
  <si>
    <t>Граховский муниципальный район</t>
  </si>
  <si>
    <t>94612000</t>
  </si>
  <si>
    <t>Верхнеигринское</t>
  </si>
  <si>
    <t>94612411</t>
  </si>
  <si>
    <t>Граховское</t>
  </si>
  <si>
    <t>94612422</t>
  </si>
  <si>
    <t>Парымозареченское</t>
  </si>
  <si>
    <t>94612447</t>
  </si>
  <si>
    <t>Дебесский муниципальный район</t>
  </si>
  <si>
    <t>94614000</t>
  </si>
  <si>
    <t>Дебесское</t>
  </si>
  <si>
    <t>94614415</t>
  </si>
  <si>
    <t>Завьяловский муниципальный район</t>
  </si>
  <si>
    <t>94616000</t>
  </si>
  <si>
    <t>Вараксинское</t>
  </si>
  <si>
    <t>94616407</t>
  </si>
  <si>
    <t>Завьяловское</t>
  </si>
  <si>
    <t>94616415</t>
  </si>
  <si>
    <t>Италмасовское</t>
  </si>
  <si>
    <t>94616417</t>
  </si>
  <si>
    <t>Кияикское</t>
  </si>
  <si>
    <t>94616428</t>
  </si>
  <si>
    <t>Хохряковское</t>
  </si>
  <si>
    <t>94616447</t>
  </si>
  <si>
    <t>Якшурское</t>
  </si>
  <si>
    <t>94616465</t>
  </si>
  <si>
    <t>Игринский муниципальный район</t>
  </si>
  <si>
    <t>94618000</t>
  </si>
  <si>
    <t>Беляевское</t>
  </si>
  <si>
    <t>94618445</t>
  </si>
  <si>
    <t>Игринское</t>
  </si>
  <si>
    <t>94618415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</si>
  <si>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</si>
  <si>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</si>
  <si>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</si>
  <si>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</si>
  <si>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</si>
  <si>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</si>
  <si>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Факельское</t>
  </si>
  <si>
    <t>94618453</t>
  </si>
  <si>
    <t>Камбарский муниципальный район</t>
  </si>
  <si>
    <t>94620000</t>
  </si>
  <si>
    <t>Борковское</t>
  </si>
  <si>
    <t>94620408</t>
  </si>
  <si>
    <t>Камбарское</t>
  </si>
  <si>
    <t>94620101</t>
  </si>
  <si>
    <t>Камское</t>
  </si>
  <si>
    <t>94620420</t>
  </si>
  <si>
    <t>Каракулинский муниципальный район</t>
  </si>
  <si>
    <t>94622000</t>
  </si>
  <si>
    <t>Каракулинское</t>
  </si>
  <si>
    <t>94622455</t>
  </si>
  <si>
    <t>Кезский муниципальный район</t>
  </si>
  <si>
    <t>94624000</t>
  </si>
  <si>
    <t>Кезское</t>
  </si>
  <si>
    <t>94624426</t>
  </si>
  <si>
    <t>Кизнерский муниципальный район</t>
  </si>
  <si>
    <t>94626000</t>
  </si>
  <si>
    <t>Кизнерское</t>
  </si>
  <si>
    <t>94626435</t>
  </si>
  <si>
    <t>Киясовский муниципальный район</t>
  </si>
  <si>
    <t>94628000</t>
  </si>
  <si>
    <t>Ермолаевское</t>
  </si>
  <si>
    <t>94628411</t>
  </si>
  <si>
    <t>Киясовское</t>
  </si>
  <si>
    <t>94628444</t>
  </si>
  <si>
    <t>Подгорновское</t>
  </si>
  <si>
    <t>94628488</t>
  </si>
  <si>
    <t>Красногорский муниципальный район</t>
  </si>
  <si>
    <t>94630000</t>
  </si>
  <si>
    <t>Васильевское</t>
  </si>
  <si>
    <t>94630433</t>
  </si>
  <si>
    <t>Красногорское</t>
  </si>
  <si>
    <t>94630466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</si>
  <si>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</si>
  <si>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</si>
  <si>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</si>
  <si>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</si>
  <si>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</si>
  <si>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</si>
  <si>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Малопургинский муниципальный район</t>
  </si>
  <si>
    <t>94633000</t>
  </si>
  <si>
    <t>Малопургинское</t>
  </si>
  <si>
    <t>94633450</t>
  </si>
  <si>
    <t>Пугачевское</t>
  </si>
  <si>
    <t>94633477</t>
  </si>
  <si>
    <t>Можгинский муниципальный район</t>
  </si>
  <si>
    <t>94635000</t>
  </si>
  <si>
    <t>Александровское</t>
  </si>
  <si>
    <t>94635403</t>
  </si>
  <si>
    <t>Большепудгинское</t>
  </si>
  <si>
    <t>94635410</t>
  </si>
  <si>
    <t>Большесибинское</t>
  </si>
  <si>
    <t>94635412</t>
  </si>
  <si>
    <t>Большеучинское</t>
  </si>
  <si>
    <t>94635415</t>
  </si>
  <si>
    <t>Верхнеюринское</t>
  </si>
  <si>
    <t>94635417</t>
  </si>
  <si>
    <t>Кватчинское</t>
  </si>
  <si>
    <t>94635420</t>
  </si>
  <si>
    <t>Люгинское</t>
  </si>
  <si>
    <t>94635422</t>
  </si>
  <si>
    <t>Мельниковское</t>
  </si>
  <si>
    <t>94635430</t>
  </si>
  <si>
    <t>Пазяльское</t>
  </si>
  <si>
    <t>94635449</t>
  </si>
  <si>
    <t>Пычасское</t>
  </si>
  <si>
    <t>94635451</t>
  </si>
  <si>
    <t>Старокаксинское</t>
  </si>
  <si>
    <t>94635455</t>
  </si>
  <si>
    <t>Сюгаильское</t>
  </si>
  <si>
    <t>94635460</t>
  </si>
  <si>
    <t>Сарапульский муниципальный район</t>
  </si>
  <si>
    <t>94637000</t>
  </si>
  <si>
    <t>Кигбаевское</t>
  </si>
  <si>
    <t>94637415</t>
  </si>
  <si>
    <t>Нечкинское</t>
  </si>
  <si>
    <t>94637430</t>
  </si>
  <si>
    <t>Сигаевское</t>
  </si>
  <si>
    <t>94637435</t>
  </si>
  <si>
    <t>Тарасовское</t>
  </si>
  <si>
    <t>94637440</t>
  </si>
  <si>
    <t>Уральское</t>
  </si>
  <si>
    <t>94637445</t>
  </si>
  <si>
    <t>Селтинский муниципальный район</t>
  </si>
  <si>
    <t>94639000</t>
  </si>
  <si>
    <t>Валамазское</t>
  </si>
  <si>
    <t>94639411</t>
  </si>
  <si>
    <t>Кильмезское</t>
  </si>
  <si>
    <t>94693420</t>
  </si>
  <si>
    <t>Копкинское</t>
  </si>
  <si>
    <t>94639433</t>
  </si>
  <si>
    <t>Новомоньинское</t>
  </si>
  <si>
    <t>94639444</t>
  </si>
  <si>
    <t>Селтинское</t>
  </si>
  <si>
    <t>94639455</t>
  </si>
  <si>
    <t>Узинское</t>
  </si>
  <si>
    <t>94639466</t>
  </si>
  <si>
    <t>Халдинское</t>
  </si>
  <si>
    <t>94639477</t>
  </si>
  <si>
    <t>Сюмсинский муниципальный район</t>
  </si>
  <si>
    <t>94641000</t>
  </si>
  <si>
    <t>Орловское</t>
  </si>
  <si>
    <t>94641455</t>
  </si>
  <si>
    <t>Сюмсинское</t>
  </si>
  <si>
    <t>94641488</t>
  </si>
  <si>
    <t>Увинский муниципальный район</t>
  </si>
  <si>
    <t>94644000</t>
  </si>
  <si>
    <t>Булайское</t>
  </si>
  <si>
    <t>94644455</t>
  </si>
  <si>
    <t>Жужгесское</t>
  </si>
  <si>
    <t>94644403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</si>
  <si>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</si>
  <si>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</si>
  <si>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</si>
  <si>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</si>
  <si>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</si>
  <si>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</si>
  <si>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</si>
  <si>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</si>
  <si>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Петропавловское</t>
  </si>
  <si>
    <t>94644445</t>
  </si>
  <si>
    <t>Увинское</t>
  </si>
  <si>
    <t>94644466</t>
  </si>
  <si>
    <t>Удгучинское</t>
  </si>
  <si>
    <t>94644470</t>
  </si>
  <si>
    <t>Чеканское</t>
  </si>
  <si>
    <t>94644480</t>
  </si>
  <si>
    <t>Шарканский муниципальный район</t>
  </si>
  <si>
    <t>94646000</t>
  </si>
  <si>
    <t>Ляльшурское</t>
  </si>
  <si>
    <t>94646427</t>
  </si>
  <si>
    <t>Шарканское</t>
  </si>
  <si>
    <t>94646460</t>
  </si>
  <si>
    <t>Юкаменский муниципальный район</t>
  </si>
  <si>
    <t>94648000</t>
  </si>
  <si>
    <t>Юкаменское</t>
  </si>
  <si>
    <t>94648477</t>
  </si>
  <si>
    <t>Якшур-Бодьинский муниципальный район</t>
  </si>
  <si>
    <t>94650000</t>
  </si>
  <si>
    <t>Селычинское</t>
  </si>
  <si>
    <t>94650438</t>
  </si>
  <si>
    <t>Чуровское</t>
  </si>
  <si>
    <t>94650447</t>
  </si>
  <si>
    <t>Якшур-Бодьинское</t>
  </si>
  <si>
    <t>94650450</t>
  </si>
  <si>
    <t>Ярский муниципальный район</t>
  </si>
  <si>
    <t>94652000</t>
  </si>
  <si>
    <t>Ярское</t>
  </si>
  <si>
    <t>94652151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</si>
  <si>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</si>
  <si>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</si>
  <si>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</si>
  <si>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</si>
  <si>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</si>
  <si>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</si>
  <si>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</si>
  <si>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</si>
  <si>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</si>
  <si>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</si>
  <si>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</si>
  <si>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</si>
  <si>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</si>
  <si>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</si>
  <si>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</si>
  <si>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</si>
  <si>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</si>
  <si>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</si>
  <si>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</si>
  <si>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</si>
  <si>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</si>
  <si>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</si>
  <si>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</si>
  <si>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</si>
  <si>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</si>
  <si>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</si>
  <si>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</si>
  <si>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</si>
  <si>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</si>
  <si>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</si>
  <si>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</si>
  <si>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</si>
  <si>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</si>
  <si>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</si>
  <si>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</si>
  <si>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ФАКТ</t>
  </si>
  <si>
    <t>ОАО "Удмуртская птицефабрика"</t>
  </si>
  <si>
    <t>Отчетность представлена с учетом освобождения от НДС</t>
  </si>
  <si>
    <t>Год</t>
  </si>
  <si>
    <t>№12/22 от 22.10.2009 г.</t>
  </si>
  <si>
    <t>РЭК УР</t>
  </si>
  <si>
    <t>покупка</t>
  </si>
  <si>
    <t>70 лет Октября ул., д. 13а, г. Глазов УР</t>
  </si>
  <si>
    <t>Семенова Галина Петровна</t>
  </si>
  <si>
    <t>(34141) 3-87-00</t>
  </si>
  <si>
    <t>Дорожкина Лидия Николаевна</t>
  </si>
  <si>
    <t>Экономист</t>
  </si>
  <si>
    <t>Николаева Нина Геннадьевна</t>
  </si>
  <si>
    <t>itupf@udm.net</t>
  </si>
  <si>
    <t>182901001</t>
  </si>
  <si>
    <t>1829004249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</si>
</sst>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52">
    <xf numFmtId="0" fontId="0" fillId="0" borderId="0" xfId="0" applyAlignment="1">
      <alignment/>
    </xf>
    <xf numFmtId="49" fontId="40" fillId="0" borderId="0" xfId="457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7" applyFont="1" applyAlignment="1" applyProtection="1">
      <alignment horizontal="center" vertical="center" wrapText="1"/>
      <protection/>
    </xf>
    <xf numFmtId="49" fontId="40" fillId="0" borderId="0" xfId="457" applyFont="1" applyAlignment="1" applyProtection="1">
      <alignment vertical="top" wrapText="1"/>
      <protection/>
    </xf>
    <xf numFmtId="49" fontId="40" fillId="0" borderId="0" xfId="457" applyFont="1" applyProtection="1">
      <alignment vertical="top"/>
      <protection/>
    </xf>
    <xf numFmtId="49" fontId="40" fillId="24" borderId="0" xfId="457" applyFont="1" applyFill="1" applyProtection="1">
      <alignment vertical="top"/>
      <protection/>
    </xf>
    <xf numFmtId="0" fontId="40" fillId="0" borderId="13" xfId="460" applyFont="1" applyBorder="1" applyAlignment="1" applyProtection="1">
      <alignment horizontal="center"/>
      <protection/>
    </xf>
    <xf numFmtId="49" fontId="51" fillId="0" borderId="0" xfId="457" applyFont="1" applyAlignment="1" applyProtection="1">
      <alignment vertical="center"/>
      <protection/>
    </xf>
    <xf numFmtId="0" fontId="51" fillId="0" borderId="0" xfId="458" applyFont="1" applyFill="1" applyAlignment="1" applyProtection="1">
      <alignment vertical="center" wrapText="1"/>
      <protection/>
    </xf>
    <xf numFmtId="0" fontId="51" fillId="0" borderId="0" xfId="458" applyFont="1" applyFill="1" applyAlignment="1" applyProtection="1">
      <alignment horizontal="left" vertical="center" wrapText="1"/>
      <protection/>
    </xf>
    <xf numFmtId="0" fontId="40" fillId="25" borderId="16" xfId="458" applyFont="1" applyFill="1" applyBorder="1" applyAlignment="1" applyProtection="1">
      <alignment vertical="center" wrapText="1"/>
      <protection/>
    </xf>
    <xf numFmtId="0" fontId="40" fillId="0" borderId="17" xfId="458" applyFont="1" applyBorder="1" applyAlignment="1" applyProtection="1">
      <alignment vertical="center" wrapText="1"/>
      <protection/>
    </xf>
    <xf numFmtId="0" fontId="40" fillId="25" borderId="17" xfId="460" applyFont="1" applyFill="1" applyBorder="1" applyAlignment="1" applyProtection="1">
      <alignment vertical="center" wrapText="1"/>
      <protection/>
    </xf>
    <xf numFmtId="0" fontId="40" fillId="0" borderId="0" xfId="458" applyFont="1" applyAlignment="1" applyProtection="1">
      <alignment vertical="center" wrapText="1"/>
      <protection/>
    </xf>
    <xf numFmtId="0" fontId="40" fillId="25" borderId="18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25" borderId="18" xfId="466" applyNumberFormat="1" applyFont="1" applyFill="1" applyBorder="1" applyAlignment="1" applyProtection="1">
      <alignment horizontal="center" vertical="center" wrapText="1"/>
      <protection/>
    </xf>
    <xf numFmtId="0" fontId="51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6" borderId="19" xfId="466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466" applyNumberFormat="1" applyFont="1" applyFill="1" applyBorder="1" applyAlignment="1" applyProtection="1">
      <alignment horizontal="center" vertical="center" wrapText="1"/>
      <protection/>
    </xf>
    <xf numFmtId="14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5" borderId="0" xfId="460" applyNumberFormat="1" applyFont="1" applyFill="1" applyBorder="1" applyAlignment="1" applyProtection="1">
      <alignment vertical="center" wrapText="1"/>
      <protection/>
    </xf>
    <xf numFmtId="0" fontId="40" fillId="0" borderId="0" xfId="458" applyFont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horizontal="center" vertical="center" wrapText="1"/>
      <protection/>
    </xf>
    <xf numFmtId="0" fontId="51" fillId="0" borderId="0" xfId="458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25" borderId="18" xfId="466" applyNumberFormat="1" applyFont="1" applyFill="1" applyBorder="1" applyAlignment="1" applyProtection="1">
      <alignment horizontal="center" vertical="center" wrapText="1"/>
      <protection/>
    </xf>
    <xf numFmtId="49" fontId="40" fillId="25" borderId="13" xfId="466" applyNumberFormat="1" applyFont="1" applyFill="1" applyBorder="1" applyAlignment="1" applyProtection="1">
      <alignment horizontal="center" vertical="center" wrapText="1"/>
      <protection/>
    </xf>
    <xf numFmtId="0" fontId="40" fillId="25" borderId="20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horizontal="center" vertical="center" wrapText="1"/>
      <protection/>
    </xf>
    <xf numFmtId="0" fontId="40" fillId="0" borderId="0" xfId="458" applyFont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vertical="center" wrapText="1"/>
      <protection/>
    </xf>
    <xf numFmtId="0" fontId="49" fillId="25" borderId="14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8" applyFont="1" applyAlignment="1" applyProtection="1">
      <alignment vertical="center" wrapText="1"/>
      <protection/>
    </xf>
    <xf numFmtId="0" fontId="51" fillId="0" borderId="0" xfId="458" applyFont="1" applyAlignment="1" applyProtection="1">
      <alignment horizontal="center" vertical="center" wrapText="1"/>
      <protection/>
    </xf>
    <xf numFmtId="0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6" borderId="19" xfId="460" applyFont="1" applyFill="1" applyBorder="1" applyAlignment="1" applyProtection="1">
      <alignment horizontal="center" vertical="center" wrapText="1"/>
      <protection locked="0"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13" xfId="460" applyFont="1" applyFill="1" applyBorder="1" applyAlignment="1" applyProtection="1">
      <alignment horizontal="center" vertical="center" wrapText="1"/>
      <protection/>
    </xf>
    <xf numFmtId="49" fontId="40" fillId="0" borderId="0" xfId="455" applyNumberFormat="1" applyProtection="1">
      <alignment vertical="top"/>
      <protection/>
    </xf>
    <xf numFmtId="0" fontId="53" fillId="0" borderId="0" xfId="458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25" borderId="23" xfId="466" applyNumberFormat="1" applyFont="1" applyFill="1" applyBorder="1" applyAlignment="1" applyProtection="1">
      <alignment horizontal="center" vertical="center" wrapText="1"/>
      <protection/>
    </xf>
    <xf numFmtId="0" fontId="40" fillId="26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66" applyNumberFormat="1" applyFont="1" applyFill="1" applyBorder="1" applyAlignment="1" applyProtection="1">
      <alignment horizontal="center" vertical="center" wrapText="1"/>
      <protection/>
    </xf>
    <xf numFmtId="0" fontId="40" fillId="25" borderId="26" xfId="466" applyNumberFormat="1" applyFont="1" applyFill="1" applyBorder="1" applyAlignment="1" applyProtection="1">
      <alignment horizontal="center" vertical="center" wrapText="1"/>
      <protection/>
    </xf>
    <xf numFmtId="0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3" xfId="458" applyFont="1" applyFill="1" applyBorder="1" applyAlignment="1" applyProtection="1">
      <alignment horizontal="center" vertical="center" wrapText="1"/>
      <protection/>
    </xf>
    <xf numFmtId="49" fontId="40" fillId="26" borderId="28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22" borderId="30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9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6" applyProtection="1">
      <alignment vertical="top"/>
      <protection/>
    </xf>
    <xf numFmtId="49" fontId="40" fillId="0" borderId="0" xfId="456" applyBorder="1" applyProtection="1">
      <alignment vertical="top"/>
      <protection/>
    </xf>
    <xf numFmtId="49" fontId="40" fillId="25" borderId="16" xfId="456" applyFill="1" applyBorder="1" applyProtection="1">
      <alignment vertical="top"/>
      <protection/>
    </xf>
    <xf numFmtId="49" fontId="40" fillId="25" borderId="17" xfId="456" applyFill="1" applyBorder="1" applyProtection="1">
      <alignment vertical="top"/>
      <protection/>
    </xf>
    <xf numFmtId="49" fontId="40" fillId="25" borderId="18" xfId="456" applyFill="1" applyBorder="1" applyProtection="1">
      <alignment vertical="top"/>
      <protection/>
    </xf>
    <xf numFmtId="49" fontId="40" fillId="25" borderId="0" xfId="456" applyFill="1" applyBorder="1" applyProtection="1">
      <alignment vertical="top"/>
      <protection/>
    </xf>
    <xf numFmtId="0" fontId="49" fillId="25" borderId="0" xfId="462" applyNumberFormat="1" applyFont="1" applyFill="1" applyBorder="1" applyAlignment="1" applyProtection="1">
      <alignment horizontal="center" vertical="center" wrapText="1"/>
      <protection/>
    </xf>
    <xf numFmtId="49" fontId="40" fillId="25" borderId="14" xfId="456" applyFill="1" applyBorder="1" applyProtection="1">
      <alignment vertical="top"/>
      <protection/>
    </xf>
    <xf numFmtId="49" fontId="40" fillId="25" borderId="20" xfId="456" applyFill="1" applyBorder="1" applyProtection="1">
      <alignment vertical="top"/>
      <protection/>
    </xf>
    <xf numFmtId="49" fontId="40" fillId="25" borderId="21" xfId="456" applyFill="1" applyBorder="1" applyProtection="1">
      <alignment vertical="top"/>
      <protection/>
    </xf>
    <xf numFmtId="49" fontId="40" fillId="25" borderId="32" xfId="456" applyFill="1" applyBorder="1" applyProtection="1">
      <alignment vertical="top"/>
      <protection/>
    </xf>
    <xf numFmtId="49" fontId="40" fillId="0" borderId="0" xfId="454" applyFont="1" applyProtection="1">
      <alignment vertical="top"/>
      <protection/>
    </xf>
    <xf numFmtId="49" fontId="40" fillId="0" borderId="0" xfId="454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25" borderId="12" xfId="454" applyFont="1" applyFill="1" applyBorder="1" applyAlignment="1" applyProtection="1">
      <alignment horizontal="center" vertical="center"/>
      <protection/>
    </xf>
    <xf numFmtId="49" fontId="44" fillId="25" borderId="33" xfId="454" applyFont="1" applyFill="1" applyBorder="1" applyAlignment="1" applyProtection="1">
      <alignment horizontal="center" vertical="center"/>
      <protection/>
    </xf>
    <xf numFmtId="49" fontId="44" fillId="25" borderId="34" xfId="454" applyFont="1" applyFill="1" applyBorder="1" applyAlignment="1" applyProtection="1">
      <alignment horizontal="center" vertical="center"/>
      <protection/>
    </xf>
    <xf numFmtId="49" fontId="40" fillId="0" borderId="0" xfId="454" applyProtection="1">
      <alignment vertical="top"/>
      <protection/>
    </xf>
    <xf numFmtId="49" fontId="44" fillId="0" borderId="0" xfId="454" applyFont="1" applyProtection="1">
      <alignment vertical="top"/>
      <protection/>
    </xf>
    <xf numFmtId="0" fontId="56" fillId="27" borderId="35" xfId="461" applyFont="1" applyFill="1" applyBorder="1" applyProtection="1">
      <alignment/>
      <protection/>
    </xf>
    <xf numFmtId="0" fontId="56" fillId="27" borderId="36" xfId="461" applyFont="1" applyFill="1" applyBorder="1" applyProtection="1">
      <alignment/>
      <protection/>
    </xf>
    <xf numFmtId="0" fontId="55" fillId="27" borderId="36" xfId="340" applyFont="1" applyFill="1" applyBorder="1" applyAlignment="1" applyProtection="1">
      <alignment vertical="center"/>
      <protection/>
    </xf>
    <xf numFmtId="0" fontId="56" fillId="27" borderId="31" xfId="461" applyFont="1" applyFill="1" applyBorder="1" applyAlignment="1" applyProtection="1">
      <alignment horizontal="center"/>
      <protection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8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9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54" fillId="25" borderId="42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3" xfId="0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55" fillId="25" borderId="0" xfId="340" applyFont="1" applyFill="1" applyAlignment="1" applyProtection="1">
      <alignment/>
      <protection/>
    </xf>
    <xf numFmtId="49" fontId="40" fillId="25" borderId="37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/>
      <protection locked="0"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7" applyProtection="1">
      <alignment vertical="top"/>
      <protection/>
    </xf>
    <xf numFmtId="3" fontId="40" fillId="22" borderId="49" xfId="0" applyNumberFormat="1" applyFont="1" applyFill="1" applyBorder="1" applyAlignment="1" applyProtection="1">
      <alignment horizontal="center" vertical="center"/>
      <protection locked="0"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50" xfId="0" applyNumberFormat="1" applyFont="1" applyFill="1" applyBorder="1" applyAlignment="1" applyProtection="1">
      <alignment horizontal="left" vertical="center" wrapText="1"/>
      <protection/>
    </xf>
    <xf numFmtId="0" fontId="55" fillId="20" borderId="28" xfId="340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40" applyFont="1" applyFill="1" applyBorder="1" applyAlignment="1" applyProtection="1">
      <alignment horizontal="center" vertical="center"/>
      <protection/>
    </xf>
    <xf numFmtId="0" fontId="40" fillId="7" borderId="37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55" fillId="20" borderId="29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0" fontId="0" fillId="25" borderId="51" xfId="0" applyFill="1" applyBorder="1" applyAlignment="1">
      <alignment/>
    </xf>
    <xf numFmtId="0" fontId="55" fillId="25" borderId="51" xfId="34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27" borderId="0" xfId="461" applyFont="1" applyFill="1" applyBorder="1" applyAlignment="1" applyProtection="1">
      <alignment horizontal="center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52" xfId="0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6" xfId="0" applyNumberFormat="1" applyFont="1" applyFill="1" applyBorder="1" applyAlignment="1" applyProtection="1">
      <alignment horizontal="center" vertical="center"/>
      <protection locked="0"/>
    </xf>
    <xf numFmtId="2" fontId="40" fillId="22" borderId="36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36" xfId="0" applyNumberFormat="1" applyFont="1" applyFill="1" applyBorder="1" applyAlignment="1" applyProtection="1">
      <alignment horizontal="center" vertical="center"/>
      <protection locked="0"/>
    </xf>
    <xf numFmtId="0" fontId="40" fillId="26" borderId="45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6" fillId="27" borderId="36" xfId="461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7" xfId="0" applyNumberFormat="1" applyFont="1" applyFill="1" applyBorder="1" applyAlignment="1" applyProtection="1">
      <alignment horizontal="center" vertical="center"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0" fillId="25" borderId="25" xfId="460" applyFont="1" applyFill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vertical="center" wrapText="1"/>
      <protection/>
    </xf>
    <xf numFmtId="0" fontId="40" fillId="28" borderId="38" xfId="458" applyFont="1" applyFill="1" applyBorder="1" applyAlignment="1" applyProtection="1">
      <alignment vertical="center" wrapText="1"/>
      <protection/>
    </xf>
    <xf numFmtId="0" fontId="40" fillId="28" borderId="14" xfId="458" applyFont="1" applyFill="1" applyBorder="1" applyAlignment="1" applyProtection="1">
      <alignment vertical="center" wrapText="1"/>
      <protection/>
    </xf>
    <xf numFmtId="0" fontId="40" fillId="28" borderId="32" xfId="458" applyFont="1" applyFill="1" applyBorder="1" applyAlignment="1" applyProtection="1">
      <alignment vertical="center" wrapText="1"/>
      <protection/>
    </xf>
    <xf numFmtId="49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33" xfId="438" applyFont="1" applyFill="1" applyBorder="1" applyAlignment="1" applyProtection="1">
      <alignment horizontal="center" vertical="center" wrapText="1"/>
      <protection/>
    </xf>
    <xf numFmtId="49" fontId="40" fillId="22" borderId="24" xfId="438" applyNumberFormat="1" applyFont="1" applyFill="1" applyBorder="1" applyAlignment="1" applyProtection="1">
      <alignment vertical="center" wrapText="1"/>
      <protection locked="0"/>
    </xf>
    <xf numFmtId="14" fontId="40" fillId="22" borderId="13" xfId="438" applyNumberFormat="1" applyFont="1" applyFill="1" applyBorder="1" applyAlignment="1" applyProtection="1">
      <alignment vertical="center" wrapText="1"/>
      <protection locked="0"/>
    </xf>
    <xf numFmtId="49" fontId="40" fillId="22" borderId="13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38" applyNumberFormat="1" applyFont="1" applyFill="1" applyBorder="1" applyAlignment="1" applyProtection="1">
      <alignment vertical="center" wrapText="1"/>
      <protection locked="0"/>
    </xf>
    <xf numFmtId="0" fontId="55" fillId="28" borderId="0" xfId="340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32" xfId="0" applyFont="1" applyFill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56" fillId="27" borderId="35" xfId="461" applyNumberFormat="1" applyFont="1" applyFill="1" applyBorder="1" applyProtection="1">
      <alignment/>
      <protection/>
    </xf>
    <xf numFmtId="3" fontId="40" fillId="22" borderId="42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58" applyFont="1" applyFill="1" applyBorder="1" applyAlignment="1" applyProtection="1">
      <alignment horizontal="center" vertical="center" wrapText="1"/>
      <protection locked="0"/>
    </xf>
    <xf numFmtId="0" fontId="44" fillId="25" borderId="34" xfId="438" applyFont="1" applyFill="1" applyBorder="1" applyAlignment="1" applyProtection="1">
      <alignment horizontal="center" vertical="center" wrapText="1"/>
      <protection/>
    </xf>
    <xf numFmtId="0" fontId="55" fillId="0" borderId="0" xfId="340" applyFont="1" applyAlignment="1" applyProtection="1">
      <alignment vertical="center"/>
      <protection/>
    </xf>
    <xf numFmtId="49" fontId="44" fillId="22" borderId="36" xfId="0" applyNumberFormat="1" applyFont="1" applyFill="1" applyBorder="1" applyAlignment="1" applyProtection="1">
      <alignment horizontal="center" vertical="center"/>
      <protection locked="0"/>
    </xf>
    <xf numFmtId="0" fontId="55" fillId="25" borderId="14" xfId="340" applyFont="1" applyFill="1" applyBorder="1" applyAlignment="1" applyProtection="1">
      <alignment horizontal="center" vertical="center"/>
      <protection/>
    </xf>
    <xf numFmtId="0" fontId="40" fillId="0" borderId="45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45" xfId="0" applyFont="1" applyFill="1" applyBorder="1" applyAlignment="1" applyProtection="1">
      <alignment horizontal="left" vertical="center" wrapText="1"/>
      <protection/>
    </xf>
    <xf numFmtId="0" fontId="40" fillId="0" borderId="45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4" xfId="0" applyFont="1" applyFill="1" applyBorder="1" applyAlignment="1" applyProtection="1">
      <alignment horizontal="left" vertical="center" wrapText="1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3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9" xfId="0" applyNumberFormat="1" applyFont="1" applyFill="1" applyBorder="1" applyAlignment="1" applyProtection="1">
      <alignment horizontal="center" vertical="center" wrapText="1" shrinkToFi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9" fillId="25" borderId="36" xfId="462" applyNumberFormat="1" applyFont="1" applyFill="1" applyBorder="1" applyAlignment="1" applyProtection="1">
      <alignment vertical="center" wrapText="1"/>
      <protection/>
    </xf>
    <xf numFmtId="0" fontId="40" fillId="0" borderId="0" xfId="452" applyFont="1" applyAlignment="1" applyProtection="1">
      <alignment wrapText="1"/>
      <protection/>
    </xf>
    <xf numFmtId="0" fontId="40" fillId="25" borderId="18" xfId="452" applyFont="1" applyFill="1" applyBorder="1" applyAlignment="1" applyProtection="1">
      <alignment wrapText="1"/>
      <protection/>
    </xf>
    <xf numFmtId="0" fontId="40" fillId="25" borderId="0" xfId="452" applyFont="1" applyFill="1" applyBorder="1" applyAlignment="1" applyProtection="1">
      <alignment wrapText="1"/>
      <protection/>
    </xf>
    <xf numFmtId="0" fontId="40" fillId="25" borderId="0" xfId="462" applyFont="1" applyFill="1" applyBorder="1" applyAlignment="1" applyProtection="1">
      <alignment wrapText="1"/>
      <protection/>
    </xf>
    <xf numFmtId="0" fontId="40" fillId="25" borderId="14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25" borderId="0" xfId="459" applyFont="1" applyFill="1" applyBorder="1" applyAlignment="1" applyProtection="1">
      <alignment horizontal="left" vertical="center" indent="2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14" xfId="460" applyFont="1" applyFill="1" applyBorder="1" applyAlignment="1" applyProtection="1">
      <alignment vertical="center" wrapText="1"/>
      <protection/>
    </xf>
    <xf numFmtId="49" fontId="44" fillId="7" borderId="13" xfId="457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horizontal="center" vertical="center" wrapText="1"/>
      <protection/>
    </xf>
    <xf numFmtId="0" fontId="40" fillId="26" borderId="49" xfId="460" applyFont="1" applyFill="1" applyBorder="1" applyAlignment="1" applyProtection="1">
      <alignment horizontal="center" vertical="center" wrapText="1"/>
      <protection locked="0"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167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9" xfId="0" applyNumberFormat="1" applyFont="1" applyFill="1" applyBorder="1" applyAlignment="1" applyProtection="1">
      <alignment horizontal="center" vertical="center"/>
      <protection locked="0"/>
    </xf>
    <xf numFmtId="0" fontId="40" fillId="22" borderId="29" xfId="0" applyNumberFormat="1" applyFont="1" applyFill="1" applyBorder="1" applyAlignment="1" applyProtection="1">
      <alignment horizontal="center" vertical="center"/>
      <protection locked="0"/>
    </xf>
    <xf numFmtId="0" fontId="40" fillId="25" borderId="54" xfId="458" applyFont="1" applyFill="1" applyBorder="1" applyAlignment="1" applyProtection="1">
      <alignment horizontal="center" vertical="center" wrapText="1"/>
      <protection/>
    </xf>
    <xf numFmtId="0" fontId="44" fillId="26" borderId="55" xfId="458" applyFont="1" applyFill="1" applyBorder="1" applyAlignment="1" applyProtection="1">
      <alignment horizontal="center" vertical="center" wrapText="1"/>
      <protection locked="0"/>
    </xf>
    <xf numFmtId="49" fontId="44" fillId="0" borderId="37" xfId="438" applyNumberFormat="1" applyFont="1" applyBorder="1" applyAlignment="1" applyProtection="1">
      <alignment horizontal="center" vertical="center" wrapText="1"/>
      <protection/>
    </xf>
    <xf numFmtId="0" fontId="44" fillId="0" borderId="13" xfId="438" applyFont="1" applyBorder="1" applyAlignment="1" applyProtection="1">
      <alignment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43" xfId="466" applyNumberFormat="1" applyFont="1" applyFill="1" applyBorder="1" applyAlignment="1" applyProtection="1">
      <alignment horizontal="center" vertical="center" wrapText="1"/>
      <protection/>
    </xf>
    <xf numFmtId="0" fontId="40" fillId="25" borderId="44" xfId="460" applyFont="1" applyFill="1" applyBorder="1" applyAlignment="1" applyProtection="1">
      <alignment horizontal="center" vertical="center" wrapText="1"/>
      <protection/>
    </xf>
    <xf numFmtId="0" fontId="40" fillId="26" borderId="4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13" xfId="438" applyNumberFormat="1" applyFont="1" applyFill="1" applyBorder="1" applyAlignment="1" applyProtection="1">
      <alignment vertical="center" wrapText="1"/>
      <protection locked="0"/>
    </xf>
    <xf numFmtId="0" fontId="3" fillId="0" borderId="18" xfId="340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55" applyNumberFormat="1" applyFont="1" applyProtection="1">
      <alignment vertical="top"/>
      <protection/>
    </xf>
    <xf numFmtId="0" fontId="44" fillId="25" borderId="14" xfId="0" applyFont="1" applyFill="1" applyBorder="1" applyAlignment="1" applyProtection="1">
      <alignment/>
      <protection/>
    </xf>
    <xf numFmtId="0" fontId="44" fillId="25" borderId="14" xfId="0" applyFont="1" applyFill="1" applyBorder="1" applyAlignment="1" applyProtection="1">
      <alignment wrapText="1"/>
      <protection/>
    </xf>
    <xf numFmtId="0" fontId="57" fillId="25" borderId="0" xfId="0" applyFont="1" applyFill="1" applyBorder="1" applyAlignment="1" applyProtection="1">
      <alignment horizontal="center" wrapText="1"/>
      <protection/>
    </xf>
    <xf numFmtId="0" fontId="55" fillId="25" borderId="0" xfId="340" applyFont="1" applyFill="1" applyBorder="1" applyAlignment="1" applyProtection="1">
      <alignment/>
      <protection/>
    </xf>
    <xf numFmtId="2" fontId="56" fillId="22" borderId="13" xfId="465" applyNumberFormat="1" applyFont="1" applyFill="1" applyBorder="1" applyAlignment="1" applyProtection="1">
      <alignment vertical="center"/>
      <protection locked="0"/>
    </xf>
    <xf numFmtId="2" fontId="56" fillId="22" borderId="46" xfId="465" applyNumberFormat="1" applyFont="1" applyFill="1" applyBorder="1" applyAlignment="1" applyProtection="1">
      <alignment vertical="center"/>
      <protection locked="0"/>
    </xf>
    <xf numFmtId="49" fontId="56" fillId="0" borderId="37" xfId="465" applyNumberFormat="1" applyFont="1" applyBorder="1" applyAlignment="1" applyProtection="1">
      <alignment horizontal="center"/>
      <protection/>
    </xf>
    <xf numFmtId="0" fontId="40" fillId="25" borderId="13" xfId="463" applyFont="1" applyFill="1" applyBorder="1" applyAlignment="1" applyProtection="1">
      <alignment horizontal="center" vertical="center" wrapText="1"/>
      <protection/>
    </xf>
    <xf numFmtId="0" fontId="56" fillId="27" borderId="56" xfId="465" applyFont="1" applyFill="1" applyBorder="1" applyProtection="1">
      <alignment/>
      <protection/>
    </xf>
    <xf numFmtId="0" fontId="56" fillId="27" borderId="57" xfId="465" applyFont="1" applyFill="1" applyBorder="1" applyProtection="1">
      <alignment/>
      <protection/>
    </xf>
    <xf numFmtId="0" fontId="56" fillId="0" borderId="0" xfId="465" applyFont="1" applyProtection="1">
      <alignment/>
      <protection/>
    </xf>
    <xf numFmtId="0" fontId="56" fillId="25" borderId="18" xfId="465" applyFont="1" applyFill="1" applyBorder="1" applyProtection="1">
      <alignment/>
      <protection/>
    </xf>
    <xf numFmtId="49" fontId="59" fillId="0" borderId="37" xfId="465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1" fillId="17" borderId="0" xfId="0" applyFont="1" applyFill="1" applyAlignment="1" applyProtection="1">
      <alignment/>
      <protection/>
    </xf>
    <xf numFmtId="0" fontId="55" fillId="25" borderId="18" xfId="340" applyFont="1" applyFill="1" applyBorder="1" applyAlignment="1" applyProtection="1">
      <alignment horizontal="center" vertical="center" wrapText="1"/>
      <protection/>
    </xf>
    <xf numFmtId="0" fontId="40" fillId="26" borderId="13" xfId="463" applyFont="1" applyFill="1" applyBorder="1" applyAlignment="1" applyProtection="1">
      <alignment vertical="center" wrapText="1"/>
      <protection locked="0"/>
    </xf>
    <xf numFmtId="0" fontId="56" fillId="29" borderId="58" xfId="465" applyFont="1" applyFill="1" applyBorder="1" applyProtection="1">
      <alignment/>
      <protection/>
    </xf>
    <xf numFmtId="0" fontId="55" fillId="27" borderId="56" xfId="340" applyFont="1" applyFill="1" applyBorder="1" applyAlignment="1" applyProtection="1">
      <alignment horizontal="left" vertical="center" indent="1"/>
      <protection/>
    </xf>
    <xf numFmtId="0" fontId="51" fillId="25" borderId="18" xfId="465" applyFont="1" applyFill="1" applyBorder="1" applyProtection="1">
      <alignment/>
      <protection/>
    </xf>
    <xf numFmtId="0" fontId="44" fillId="0" borderId="32" xfId="438" applyFont="1" applyBorder="1" applyAlignment="1" applyProtection="1">
      <alignment vertical="center" wrapText="1"/>
      <protection/>
    </xf>
    <xf numFmtId="0" fontId="40" fillId="0" borderId="32" xfId="438" applyFont="1" applyBorder="1" applyAlignment="1" applyProtection="1">
      <alignment horizontal="left" vertical="center" wrapText="1" indent="1"/>
      <protection/>
    </xf>
    <xf numFmtId="0" fontId="40" fillId="28" borderId="14" xfId="0" applyFont="1" applyFill="1" applyBorder="1" applyAlignment="1" applyProtection="1">
      <alignment/>
      <protection/>
    </xf>
    <xf numFmtId="49" fontId="54" fillId="0" borderId="25" xfId="438" applyNumberFormat="1" applyFont="1" applyFill="1" applyBorder="1" applyAlignment="1" applyProtection="1">
      <alignment horizontal="center" vertical="center" wrapText="1"/>
      <protection/>
    </xf>
    <xf numFmtId="0" fontId="54" fillId="0" borderId="39" xfId="438" applyFont="1" applyFill="1" applyBorder="1" applyAlignment="1" applyProtection="1">
      <alignment horizontal="center" vertical="center" wrapText="1"/>
      <protection/>
    </xf>
    <xf numFmtId="0" fontId="54" fillId="0" borderId="19" xfId="438" applyFont="1" applyFill="1" applyBorder="1" applyAlignment="1" applyProtection="1">
      <alignment horizontal="center" vertical="center" wrapText="1"/>
      <protection/>
    </xf>
    <xf numFmtId="2" fontId="56" fillId="22" borderId="44" xfId="465" applyNumberFormat="1" applyFont="1" applyFill="1" applyBorder="1" applyAlignment="1" applyProtection="1">
      <alignment vertical="center"/>
      <protection locked="0"/>
    </xf>
    <xf numFmtId="2" fontId="56" fillId="22" borderId="20" xfId="465" applyNumberFormat="1" applyFont="1" applyFill="1" applyBorder="1" applyAlignment="1" applyProtection="1">
      <alignment vertical="center"/>
      <protection locked="0"/>
    </xf>
    <xf numFmtId="14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4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9" xfId="438" applyNumberFormat="1" applyFont="1" applyFill="1" applyBorder="1" applyAlignment="1" applyProtection="1">
      <alignment vertical="center" wrapText="1"/>
      <protection locked="0"/>
    </xf>
    <xf numFmtId="0" fontId="54" fillId="0" borderId="25" xfId="465" applyFont="1" applyBorder="1" applyAlignment="1" applyProtection="1">
      <alignment horizontal="center"/>
      <protection/>
    </xf>
    <xf numFmtId="0" fontId="54" fillId="0" borderId="39" xfId="465" applyFont="1" applyBorder="1" applyAlignment="1" applyProtection="1">
      <alignment horizontal="center"/>
      <protection/>
    </xf>
    <xf numFmtId="0" fontId="54" fillId="0" borderId="19" xfId="465" applyFont="1" applyBorder="1" applyAlignment="1" applyProtection="1">
      <alignment horizontal="center"/>
      <protection/>
    </xf>
    <xf numFmtId="49" fontId="40" fillId="22" borderId="0" xfId="438" applyNumberFormat="1" applyFont="1" applyFill="1" applyBorder="1" applyAlignment="1" applyProtection="1">
      <alignment vertical="center" wrapText="1"/>
      <protection locked="0"/>
    </xf>
    <xf numFmtId="49" fontId="44" fillId="25" borderId="12" xfId="438" applyNumberFormat="1" applyFont="1" applyFill="1" applyBorder="1" applyAlignment="1" applyProtection="1">
      <alignment horizontal="center" vertical="center" wrapText="1"/>
      <protection/>
    </xf>
    <xf numFmtId="49" fontId="44" fillId="25" borderId="43" xfId="438" applyNumberFormat="1" applyFont="1" applyFill="1" applyBorder="1" applyAlignment="1" applyProtection="1">
      <alignment horizontal="center" vertical="center" wrapText="1"/>
      <protection/>
    </xf>
    <xf numFmtId="49" fontId="44" fillId="25" borderId="37" xfId="438" applyNumberFormat="1" applyFont="1" applyFill="1" applyBorder="1" applyAlignment="1" applyProtection="1">
      <alignment horizontal="center" vertical="center" wrapText="1"/>
      <protection/>
    </xf>
    <xf numFmtId="49" fontId="44" fillId="25" borderId="27" xfId="438" applyNumberFormat="1" applyFont="1" applyFill="1" applyBorder="1" applyAlignment="1" applyProtection="1">
      <alignment horizontal="center" vertical="center" wrapText="1"/>
      <protection/>
    </xf>
    <xf numFmtId="0" fontId="40" fillId="0" borderId="32" xfId="438" applyFont="1" applyBorder="1" applyAlignment="1" applyProtection="1">
      <alignment horizontal="center" vertical="center" wrapText="1"/>
      <protection/>
    </xf>
    <xf numFmtId="0" fontId="40" fillId="0" borderId="22" xfId="438" applyFont="1" applyBorder="1" applyAlignment="1" applyProtection="1">
      <alignment horizontal="center" vertical="center" wrapText="1"/>
      <protection/>
    </xf>
    <xf numFmtId="0" fontId="40" fillId="0" borderId="59" xfId="438" applyFont="1" applyBorder="1" applyAlignment="1" applyProtection="1">
      <alignment horizontal="center" vertical="center" wrapText="1"/>
      <protection/>
    </xf>
    <xf numFmtId="0" fontId="44" fillId="0" borderId="23" xfId="438" applyFont="1" applyBorder="1" applyAlignment="1" applyProtection="1">
      <alignment horizontal="center" vertical="center" wrapText="1"/>
      <protection/>
    </xf>
    <xf numFmtId="0" fontId="40" fillId="27" borderId="35" xfId="0" applyFont="1" applyFill="1" applyBorder="1" applyAlignment="1" applyProtection="1">
      <alignment horizontal="center" vertical="center"/>
      <protection/>
    </xf>
    <xf numFmtId="4" fontId="40" fillId="27" borderId="31" xfId="0" applyNumberFormat="1" applyFont="1" applyFill="1" applyBorder="1" applyAlignment="1" applyProtection="1">
      <alignment horizontal="center" vertical="center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 vertical="center" wrapText="1"/>
      <protection/>
    </xf>
    <xf numFmtId="0" fontId="40" fillId="26" borderId="13" xfId="463" applyFont="1" applyFill="1" applyBorder="1" applyAlignment="1" applyProtection="1">
      <alignment horizontal="left" vertical="center" wrapText="1" indent="1"/>
      <protection locked="0"/>
    </xf>
    <xf numFmtId="4" fontId="40" fillId="25" borderId="3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 indent="1"/>
      <protection/>
    </xf>
    <xf numFmtId="0" fontId="55" fillId="27" borderId="36" xfId="340" applyFont="1" applyFill="1" applyBorder="1" applyAlignment="1" applyProtection="1">
      <alignment horizontal="left" vertical="center" indent="1"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50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49" fontId="40" fillId="0" borderId="45" xfId="457" applyFont="1" applyBorder="1" applyAlignment="1" applyProtection="1">
      <alignment vertical="center" wrapText="1"/>
      <protection/>
    </xf>
    <xf numFmtId="49" fontId="40" fillId="0" borderId="60" xfId="457" applyFont="1" applyBorder="1" applyAlignment="1" applyProtection="1">
      <alignment vertical="center" wrapText="1"/>
      <protection/>
    </xf>
    <xf numFmtId="49" fontId="40" fillId="0" borderId="44" xfId="457" applyFont="1" applyBorder="1" applyAlignment="1" applyProtection="1">
      <alignment vertical="center" wrapText="1"/>
      <protection/>
    </xf>
    <xf numFmtId="0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61" fillId="25" borderId="51" xfId="0" applyFont="1" applyFill="1" applyBorder="1" applyAlignment="1">
      <alignment/>
    </xf>
    <xf numFmtId="0" fontId="40" fillId="26" borderId="22" xfId="463" applyFont="1" applyFill="1" applyBorder="1" applyAlignment="1" applyProtection="1">
      <alignment horizontal="left" vertical="center" wrapText="1" indent="1"/>
      <protection locked="0"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4" fillId="27" borderId="58" xfId="0" applyFont="1" applyFill="1" applyBorder="1" applyAlignment="1" applyProtection="1">
      <alignment horizontal="center" wrapText="1"/>
      <protection/>
    </xf>
    <xf numFmtId="0" fontId="55" fillId="27" borderId="56" xfId="340" applyFont="1" applyFill="1" applyBorder="1" applyAlignment="1" applyProtection="1">
      <alignment horizontal="left" vertical="center" wrapText="1" indent="1"/>
      <protection/>
    </xf>
    <xf numFmtId="0" fontId="40" fillId="27" borderId="57" xfId="0" applyFont="1" applyFill="1" applyBorder="1" applyAlignment="1" applyProtection="1">
      <alignment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51" fillId="25" borderId="18" xfId="0" applyFont="1" applyFill="1" applyBorder="1" applyAlignment="1" applyProtection="1">
      <alignment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40" fillId="22" borderId="49" xfId="0" applyFont="1" applyFill="1" applyBorder="1" applyAlignment="1" applyProtection="1">
      <alignment horizontal="center" vertical="center"/>
      <protection locked="0"/>
    </xf>
    <xf numFmtId="0" fontId="40" fillId="22" borderId="24" xfId="340" applyFont="1" applyFill="1" applyBorder="1" applyAlignment="1" applyProtection="1">
      <alignment horizontal="center" vertical="center" wrapText="1"/>
      <protection locked="0"/>
    </xf>
    <xf numFmtId="0" fontId="40" fillId="25" borderId="49" xfId="0" applyFont="1" applyFill="1" applyBorder="1" applyAlignment="1" applyProtection="1">
      <alignment horizontal="center" vertical="center"/>
      <protection locked="0"/>
    </xf>
    <xf numFmtId="49" fontId="44" fillId="25" borderId="37" xfId="0" applyNumberFormat="1" applyFont="1" applyFill="1" applyBorder="1" applyAlignment="1" applyProtection="1">
      <alignment horizontal="center" vertical="center" wrapText="1"/>
      <protection/>
    </xf>
    <xf numFmtId="49" fontId="44" fillId="0" borderId="43" xfId="465" applyNumberFormat="1" applyFont="1" applyBorder="1" applyAlignment="1" applyProtection="1">
      <alignment horizontal="center"/>
      <protection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2" fontId="40" fillId="22" borderId="24" xfId="438" applyNumberFormat="1" applyFont="1" applyFill="1" applyBorder="1" applyAlignment="1" applyProtection="1">
      <alignment horizontal="center" vertical="center" wrapText="1"/>
      <protection locked="0"/>
    </xf>
    <xf numFmtId="2" fontId="40" fillId="22" borderId="29" xfId="438" applyNumberFormat="1" applyFont="1" applyFill="1" applyBorder="1" applyAlignment="1" applyProtection="1">
      <alignment horizontal="center" vertical="center" wrapText="1"/>
      <protection locked="0"/>
    </xf>
    <xf numFmtId="0" fontId="40" fillId="26" borderId="61" xfId="466" applyNumberFormat="1" applyFont="1" applyFill="1" applyBorder="1" applyAlignment="1" applyProtection="1">
      <alignment horizontal="center" vertical="center" wrapText="1"/>
      <protection locked="0"/>
    </xf>
    <xf numFmtId="0" fontId="44" fillId="4" borderId="27" xfId="460" applyFont="1" applyFill="1" applyBorder="1" applyAlignment="1" applyProtection="1">
      <alignment horizontal="center" vertical="center" wrapText="1"/>
      <protection/>
    </xf>
    <xf numFmtId="0" fontId="44" fillId="4" borderId="29" xfId="460" applyFont="1" applyFill="1" applyBorder="1" applyAlignment="1" applyProtection="1">
      <alignment horizontal="center" vertical="center" wrapText="1"/>
      <protection/>
    </xf>
    <xf numFmtId="0" fontId="44" fillId="7" borderId="46" xfId="460" applyFont="1" applyFill="1" applyBorder="1" applyAlignment="1" applyProtection="1">
      <alignment horizontal="center" vertical="center" wrapText="1"/>
      <protection/>
    </xf>
    <xf numFmtId="0" fontId="44" fillId="7" borderId="36" xfId="460" applyFont="1" applyFill="1" applyBorder="1" applyAlignment="1" applyProtection="1">
      <alignment horizontal="center" vertical="center" wrapText="1"/>
      <protection/>
    </xf>
    <xf numFmtId="0" fontId="44" fillId="7" borderId="22" xfId="460" applyFont="1" applyFill="1" applyBorder="1" applyAlignment="1" applyProtection="1">
      <alignment horizontal="center" vertical="center" wrapText="1"/>
      <protection/>
    </xf>
    <xf numFmtId="0" fontId="44" fillId="25" borderId="15" xfId="460" applyFont="1" applyFill="1" applyBorder="1" applyAlignment="1" applyProtection="1">
      <alignment horizontal="center" vertical="center" wrapText="1"/>
      <protection/>
    </xf>
    <xf numFmtId="0" fontId="44" fillId="25" borderId="28" xfId="460" applyFont="1" applyFill="1" applyBorder="1" applyAlignment="1" applyProtection="1">
      <alignment horizontal="center" vertical="center" wrapText="1"/>
      <protection/>
    </xf>
    <xf numFmtId="49" fontId="40" fillId="25" borderId="0" xfId="459" applyFont="1" applyFill="1" applyBorder="1" applyAlignment="1" applyProtection="1">
      <alignment horizontal="right" vertical="center"/>
      <protection/>
    </xf>
    <xf numFmtId="49" fontId="40" fillId="22" borderId="46" xfId="459" applyFont="1" applyFill="1" applyBorder="1" applyAlignment="1" applyProtection="1">
      <alignment horizontal="left" vertical="center"/>
      <protection locked="0"/>
    </xf>
    <xf numFmtId="49" fontId="40" fillId="22" borderId="36" xfId="459" applyFont="1" applyFill="1" applyBorder="1" applyAlignment="1" applyProtection="1">
      <alignment horizontal="left" vertical="center"/>
      <protection locked="0"/>
    </xf>
    <xf numFmtId="49" fontId="55" fillId="22" borderId="46" xfId="342" applyNumberFormat="1" applyFont="1" applyFill="1" applyBorder="1" applyAlignment="1" applyProtection="1">
      <alignment horizontal="left" vertical="center"/>
      <protection locked="0"/>
    </xf>
    <xf numFmtId="49" fontId="44" fillId="22" borderId="36" xfId="459" applyFont="1" applyFill="1" applyBorder="1" applyAlignment="1" applyProtection="1">
      <alignment horizontal="left" vertical="center"/>
      <protection locked="0"/>
    </xf>
    <xf numFmtId="49" fontId="55" fillId="22" borderId="13" xfId="342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59" applyFont="1" applyFill="1" applyBorder="1" applyAlignment="1" applyProtection="1">
      <alignment horizontal="left" vertical="center" wrapText="1"/>
      <protection locked="0"/>
    </xf>
    <xf numFmtId="49" fontId="40" fillId="22" borderId="46" xfId="459" applyFont="1" applyFill="1" applyBorder="1" applyAlignment="1" applyProtection="1">
      <alignment horizontal="left" vertical="center" wrapText="1"/>
      <protection locked="0"/>
    </xf>
    <xf numFmtId="49" fontId="55" fillId="22" borderId="46" xfId="340" applyNumberFormat="1" applyFont="1" applyFill="1" applyBorder="1" applyAlignment="1" applyProtection="1">
      <alignment horizontal="left" vertical="center" wrapText="1"/>
      <protection locked="0"/>
    </xf>
    <xf numFmtId="49" fontId="40" fillId="22" borderId="36" xfId="459" applyFont="1" applyFill="1" applyBorder="1" applyAlignment="1" applyProtection="1">
      <alignment horizontal="left" vertical="center" wrapText="1"/>
      <protection locked="0"/>
    </xf>
    <xf numFmtId="49" fontId="44" fillId="0" borderId="0" xfId="459" applyFont="1" applyBorder="1" applyAlignment="1" applyProtection="1">
      <alignment horizontal="left" vertical="center" indent="2"/>
      <protection/>
    </xf>
    <xf numFmtId="0" fontId="49" fillId="25" borderId="17" xfId="462" applyNumberFormat="1" applyFont="1" applyFill="1" applyBorder="1" applyAlignment="1" applyProtection="1">
      <alignment horizontal="center" vertical="center" wrapText="1"/>
      <protection/>
    </xf>
    <xf numFmtId="0" fontId="49" fillId="25" borderId="38" xfId="462" applyNumberFormat="1" applyFont="1" applyFill="1" applyBorder="1" applyAlignment="1" applyProtection="1">
      <alignment horizontal="center" vertical="center" wrapText="1"/>
      <protection/>
    </xf>
    <xf numFmtId="49" fontId="44" fillId="7" borderId="46" xfId="456" applyFont="1" applyFill="1" applyBorder="1" applyAlignment="1" applyProtection="1">
      <alignment horizontal="center" vertical="center"/>
      <protection/>
    </xf>
    <xf numFmtId="49" fontId="44" fillId="7" borderId="36" xfId="456" applyFont="1" applyFill="1" applyBorder="1" applyAlignment="1" applyProtection="1">
      <alignment horizontal="center" vertical="center"/>
      <protection/>
    </xf>
    <xf numFmtId="49" fontId="44" fillId="7" borderId="22" xfId="456" applyFont="1" applyFill="1" applyBorder="1" applyAlignment="1" applyProtection="1">
      <alignment horizontal="center" vertical="center"/>
      <protection/>
    </xf>
    <xf numFmtId="49" fontId="44" fillId="0" borderId="13" xfId="456" applyFont="1" applyBorder="1" applyAlignment="1" applyProtection="1">
      <alignment horizontal="center" vertical="center" wrapText="1"/>
      <protection/>
    </xf>
    <xf numFmtId="49" fontId="44" fillId="4" borderId="13" xfId="456" applyNumberFormat="1" applyFont="1" applyFill="1" applyBorder="1" applyAlignment="1" applyProtection="1">
      <alignment horizontal="center" vertical="center" wrapText="1"/>
      <protection/>
    </xf>
    <xf numFmtId="0" fontId="40" fillId="25" borderId="37" xfId="460" applyFont="1" applyFill="1" applyBorder="1" applyAlignment="1" applyProtection="1">
      <alignment horizontal="center" vertical="center" wrapText="1"/>
      <protection/>
    </xf>
    <xf numFmtId="0" fontId="40" fillId="25" borderId="27" xfId="460" applyFont="1" applyFill="1" applyBorder="1" applyAlignment="1" applyProtection="1">
      <alignment horizontal="center" vertical="center" wrapText="1"/>
      <protection/>
    </xf>
    <xf numFmtId="0" fontId="40" fillId="26" borderId="50" xfId="460" applyFont="1" applyFill="1" applyBorder="1" applyAlignment="1" applyProtection="1">
      <alignment horizontal="center" vertical="center" wrapText="1"/>
      <protection locked="0"/>
    </xf>
    <xf numFmtId="0" fontId="40" fillId="26" borderId="62" xfId="460" applyFont="1" applyFill="1" applyBorder="1" applyAlignment="1" applyProtection="1">
      <alignment horizontal="center" vertical="center" wrapText="1"/>
      <protection locked="0"/>
    </xf>
    <xf numFmtId="0" fontId="44" fillId="26" borderId="23" xfId="458" applyFont="1" applyFill="1" applyBorder="1" applyAlignment="1" applyProtection="1">
      <alignment horizontal="center" vertical="center" wrapText="1"/>
      <protection locked="0"/>
    </xf>
    <xf numFmtId="0" fontId="44" fillId="26" borderId="47" xfId="458" applyFont="1" applyFill="1" applyBorder="1" applyAlignment="1" applyProtection="1">
      <alignment horizontal="center" vertical="center" wrapText="1"/>
      <protection locked="0"/>
    </xf>
    <xf numFmtId="0" fontId="44" fillId="25" borderId="17" xfId="460" applyFont="1" applyFill="1" applyBorder="1" applyAlignment="1" applyProtection="1">
      <alignment horizontal="right" vertical="center" wrapText="1"/>
      <protection/>
    </xf>
    <xf numFmtId="0" fontId="40" fillId="26" borderId="63" xfId="466" applyNumberFormat="1" applyFont="1" applyFill="1" applyBorder="1" applyAlignment="1" applyProtection="1">
      <alignment horizontal="center" vertical="center" wrapText="1"/>
      <protection locked="0"/>
    </xf>
    <xf numFmtId="0" fontId="40" fillId="25" borderId="61" xfId="466" applyNumberFormat="1" applyFont="1" applyFill="1" applyBorder="1" applyAlignment="1" applyProtection="1">
      <alignment horizontal="center" vertical="center" wrapText="1"/>
      <protection/>
    </xf>
    <xf numFmtId="0" fontId="40" fillId="25" borderId="63" xfId="466" applyNumberFormat="1" applyFont="1" applyFill="1" applyBorder="1" applyAlignment="1" applyProtection="1">
      <alignment horizontal="center" vertical="center" wrapText="1"/>
      <protection/>
    </xf>
    <xf numFmtId="49" fontId="40" fillId="25" borderId="37" xfId="466" applyNumberFormat="1" applyFont="1" applyFill="1" applyBorder="1" applyAlignment="1" applyProtection="1">
      <alignment horizontal="center"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0" fontId="40" fillId="25" borderId="64" xfId="460" applyFont="1" applyFill="1" applyBorder="1" applyAlignment="1" applyProtection="1">
      <alignment horizontal="center" vertical="center" wrapText="1"/>
      <protection/>
    </xf>
    <xf numFmtId="0" fontId="40" fillId="25" borderId="65" xfId="460" applyFont="1" applyFill="1" applyBorder="1" applyAlignment="1" applyProtection="1">
      <alignment horizontal="center" vertical="center" wrapText="1"/>
      <protection/>
    </xf>
    <xf numFmtId="0" fontId="40" fillId="25" borderId="35" xfId="460" applyFont="1" applyFill="1" applyBorder="1" applyAlignment="1" applyProtection="1">
      <alignment horizontal="center" vertical="center" wrapText="1"/>
      <protection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4" fillId="25" borderId="50" xfId="438" applyFont="1" applyFill="1" applyBorder="1" applyAlignment="1" applyProtection="1">
      <alignment horizontal="center" vertical="center" wrapText="1"/>
      <protection/>
    </xf>
    <xf numFmtId="0" fontId="44" fillId="25" borderId="13" xfId="438" applyFont="1" applyFill="1" applyBorder="1" applyAlignment="1" applyProtection="1">
      <alignment horizontal="center" vertical="center" wrapText="1"/>
      <protection/>
    </xf>
    <xf numFmtId="0" fontId="44" fillId="25" borderId="45" xfId="438" applyFont="1" applyFill="1" applyBorder="1" applyAlignment="1" applyProtection="1">
      <alignment horizontal="center" vertical="center" wrapText="1"/>
      <protection/>
    </xf>
    <xf numFmtId="0" fontId="44" fillId="25" borderId="28" xfId="438" applyFont="1" applyFill="1" applyBorder="1" applyAlignment="1" applyProtection="1">
      <alignment horizontal="center" vertical="center" wrapText="1"/>
      <protection/>
    </xf>
    <xf numFmtId="0" fontId="44" fillId="25" borderId="24" xfId="438" applyFont="1" applyFill="1" applyBorder="1" applyAlignment="1" applyProtection="1">
      <alignment horizontal="center" vertical="center" wrapText="1"/>
      <protection/>
    </xf>
    <xf numFmtId="0" fontId="44" fillId="25" borderId="48" xfId="438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36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4" fillId="0" borderId="61" xfId="465" applyFont="1" applyBorder="1" applyAlignment="1" applyProtection="1">
      <alignment horizontal="center"/>
      <protection/>
    </xf>
    <xf numFmtId="0" fontId="54" fillId="0" borderId="66" xfId="465" applyFont="1" applyBorder="1" applyAlignment="1" applyProtection="1">
      <alignment horizontal="center"/>
      <protection/>
    </xf>
    <xf numFmtId="0" fontId="59" fillId="0" borderId="15" xfId="465" applyFont="1" applyBorder="1" applyAlignment="1" applyProtection="1">
      <alignment horizontal="center" vertical="center" wrapText="1"/>
      <protection/>
    </xf>
    <xf numFmtId="0" fontId="59" fillId="0" borderId="37" xfId="465" applyFont="1" applyBorder="1" applyAlignment="1" applyProtection="1">
      <alignment horizontal="center" vertical="center" wrapText="1"/>
      <protection/>
    </xf>
    <xf numFmtId="0" fontId="59" fillId="0" borderId="52" xfId="465" applyFont="1" applyBorder="1" applyAlignment="1" applyProtection="1">
      <alignment horizontal="center" vertical="center" wrapText="1"/>
      <protection/>
    </xf>
    <xf numFmtId="0" fontId="44" fillId="25" borderId="50" xfId="453" applyFont="1" applyFill="1" applyBorder="1" applyAlignment="1" applyProtection="1">
      <alignment horizontal="center" vertical="center" wrapText="1"/>
      <protection/>
    </xf>
    <xf numFmtId="0" fontId="44" fillId="25" borderId="62" xfId="453" applyFont="1" applyFill="1" applyBorder="1" applyAlignment="1" applyProtection="1">
      <alignment horizontal="center" vertical="center" wrapText="1"/>
      <protection/>
    </xf>
    <xf numFmtId="0" fontId="0" fillId="0" borderId="67" xfId="0" applyBorder="1" applyAlignment="1">
      <alignment/>
    </xf>
    <xf numFmtId="0" fontId="0" fillId="0" borderId="65" xfId="0" applyBorder="1" applyAlignment="1">
      <alignment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0" fontId="44" fillId="25" borderId="46" xfId="453" applyFont="1" applyFill="1" applyBorder="1" applyAlignment="1" applyProtection="1">
      <alignment horizontal="center" vertical="center" wrapText="1"/>
      <protection/>
    </xf>
    <xf numFmtId="0" fontId="44" fillId="25" borderId="67" xfId="453" applyFont="1" applyFill="1" applyBorder="1" applyAlignment="1" applyProtection="1">
      <alignment horizontal="center" vertical="center" wrapText="1"/>
      <protection/>
    </xf>
    <xf numFmtId="0" fontId="44" fillId="25" borderId="65" xfId="453" applyFont="1" applyFill="1" applyBorder="1" applyAlignment="1" applyProtection="1">
      <alignment horizontal="center" vertical="center" wrapText="1"/>
      <protection/>
    </xf>
    <xf numFmtId="0" fontId="59" fillId="0" borderId="68" xfId="465" applyFont="1" applyBorder="1" applyAlignment="1" applyProtection="1">
      <alignment horizontal="center" vertical="center" wrapText="1"/>
      <protection/>
    </xf>
    <xf numFmtId="0" fontId="59" fillId="0" borderId="69" xfId="465" applyFont="1" applyBorder="1" applyAlignment="1" applyProtection="1">
      <alignment horizontal="center" vertical="center" wrapText="1"/>
      <protection/>
    </xf>
    <xf numFmtId="0" fontId="59" fillId="0" borderId="0" xfId="465" applyFont="1" applyBorder="1" applyAlignment="1" applyProtection="1">
      <alignment horizontal="center" vertical="center" wrapText="1"/>
      <protection/>
    </xf>
    <xf numFmtId="0" fontId="59" fillId="0" borderId="14" xfId="465" applyFont="1" applyBorder="1" applyAlignment="1" applyProtection="1">
      <alignment horizontal="center" vertical="center" wrapText="1"/>
      <protection/>
    </xf>
    <xf numFmtId="0" fontId="40" fillId="25" borderId="22" xfId="463" applyFont="1" applyFill="1" applyBorder="1" applyAlignment="1" applyProtection="1">
      <alignment horizontal="left" vertical="center" wrapText="1" indent="2"/>
      <protection/>
    </xf>
    <xf numFmtId="0" fontId="40" fillId="25" borderId="22" xfId="463" applyFont="1" applyFill="1" applyBorder="1" applyAlignment="1" applyProtection="1">
      <alignment horizontal="left" vertical="center" wrapText="1"/>
      <protection/>
    </xf>
    <xf numFmtId="0" fontId="40" fillId="25" borderId="33" xfId="463" applyFont="1" applyFill="1" applyBorder="1" applyAlignment="1" applyProtection="1">
      <alignment horizontal="left" vertical="center" wrapText="1"/>
      <protection/>
    </xf>
    <xf numFmtId="0" fontId="40" fillId="25" borderId="44" xfId="463" applyFont="1" applyFill="1" applyBorder="1" applyAlignment="1" applyProtection="1">
      <alignment horizontal="left" vertical="center" wrapText="1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49" fontId="40" fillId="25" borderId="51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6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60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22" xfId="0" applyFont="1" applyFill="1" applyBorder="1" applyAlignment="1" applyProtection="1">
      <alignment horizontal="left" vertical="center" wrapText="1" inden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2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22" xfId="0" applyFont="1" applyFill="1" applyBorder="1" applyAlignment="1" applyProtection="1">
      <alignment horizontal="left" vertical="center" wrapText="1" indent="2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59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0" fontId="40" fillId="25" borderId="32" xfId="0" applyFont="1" applyFill="1" applyBorder="1" applyAlignment="1" applyProtection="1">
      <alignment horizontal="left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4" fillId="25" borderId="53" xfId="0" applyFont="1" applyFill="1" applyBorder="1" applyAlignment="1" applyProtection="1">
      <alignment horizontal="center" vertical="center" wrapText="1"/>
      <protection/>
    </xf>
    <xf numFmtId="0" fontId="44" fillId="25" borderId="69" xfId="0" applyFont="1" applyFill="1" applyBorder="1" applyAlignment="1" applyProtection="1">
      <alignment horizontal="center" vertical="center" wrapText="1"/>
      <protection/>
    </xf>
    <xf numFmtId="0" fontId="62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36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70" xfId="0" applyFont="1" applyFill="1" applyBorder="1" applyAlignment="1" applyProtection="1">
      <alignment horizontal="center" vertical="center" wrapText="1"/>
      <protection/>
    </xf>
    <xf numFmtId="0" fontId="44" fillId="20" borderId="63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BALANCE.WARM.2007YEAR(FACT)" xfId="453"/>
    <cellStyle name="Обычный_EE.RGEN.2.73 (17.11.2009)" xfId="454"/>
    <cellStyle name="Обычный_OREP.JKH.POD.2010YEAR(v1.0)" xfId="455"/>
    <cellStyle name="Обычный_OREP.JKH.POD.2010YEAR(v1.1)" xfId="456"/>
    <cellStyle name="Обычный_PREDEL.JKH.2010(v1.3)" xfId="457"/>
    <cellStyle name="Обычный_PRIL1.ELECTR" xfId="458"/>
    <cellStyle name="Обычный_PRIL4.JKU.7.28(04.03.2009)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6196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22">
      <selection activeCell="S39" sqref="S39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33"/>
      <c r="O2" s="233"/>
      <c r="P2" s="367" t="str">
        <f>"Версия "&amp;GetVersion()</f>
        <v>Версия 3.0</v>
      </c>
      <c r="Q2" s="368"/>
    </row>
    <row r="3" spans="2:17" ht="30.75" customHeight="1">
      <c r="B3" s="70"/>
      <c r="C3" s="369" t="s">
        <v>126</v>
      </c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1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72" t="s">
        <v>214</v>
      </c>
      <c r="D5" s="372"/>
      <c r="E5" s="372"/>
      <c r="F5" s="372"/>
      <c r="G5" s="372"/>
      <c r="H5" s="372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73" t="s">
        <v>170</v>
      </c>
      <c r="D6" s="373"/>
      <c r="E6" s="373"/>
      <c r="F6" s="373"/>
      <c r="G6" s="373"/>
      <c r="H6" s="373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2:17" ht="11.2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39" customFormat="1" ht="11.25">
      <c r="A42" s="234"/>
      <c r="B42" s="235"/>
      <c r="C42" s="366" t="s">
        <v>334</v>
      </c>
      <c r="D42" s="366"/>
      <c r="E42" s="366"/>
      <c r="F42" s="366"/>
      <c r="G42" s="366"/>
      <c r="H42" s="366"/>
      <c r="I42" s="236"/>
      <c r="J42" s="236"/>
      <c r="K42" s="236"/>
      <c r="L42" s="236"/>
      <c r="M42" s="236"/>
      <c r="N42" s="237"/>
      <c r="O42" s="237"/>
      <c r="P42" s="237"/>
      <c r="Q42" s="238"/>
    </row>
    <row r="43" spans="1:17" s="239" customFormat="1" ht="11.25">
      <c r="A43" s="234"/>
      <c r="B43" s="235"/>
      <c r="C43" s="356" t="s">
        <v>335</v>
      </c>
      <c r="D43" s="356"/>
      <c r="E43" s="363"/>
      <c r="F43" s="365"/>
      <c r="G43" s="365"/>
      <c r="H43" s="365"/>
      <c r="I43" s="365"/>
      <c r="J43" s="365"/>
      <c r="K43" s="365"/>
      <c r="L43" s="235"/>
      <c r="M43" s="236"/>
      <c r="N43" s="237"/>
      <c r="O43" s="237"/>
      <c r="P43" s="237"/>
      <c r="Q43" s="238"/>
    </row>
    <row r="44" spans="1:17" s="239" customFormat="1" ht="11.25">
      <c r="A44" s="234"/>
      <c r="B44" s="235"/>
      <c r="C44" s="356" t="s">
        <v>336</v>
      </c>
      <c r="D44" s="356"/>
      <c r="E44" s="363"/>
      <c r="F44" s="365"/>
      <c r="G44" s="365"/>
      <c r="H44" s="365"/>
      <c r="I44" s="365"/>
      <c r="J44" s="365"/>
      <c r="K44" s="365"/>
      <c r="L44" s="235"/>
      <c r="M44" s="236"/>
      <c r="N44" s="237"/>
      <c r="O44" s="237"/>
      <c r="P44" s="237"/>
      <c r="Q44" s="238"/>
    </row>
    <row r="45" spans="1:17" s="239" customFormat="1" ht="11.25">
      <c r="A45" s="234"/>
      <c r="B45" s="235"/>
      <c r="C45" s="356" t="s">
        <v>197</v>
      </c>
      <c r="D45" s="356"/>
      <c r="E45" s="364" t="s">
        <v>337</v>
      </c>
      <c r="F45" s="365"/>
      <c r="G45" s="365"/>
      <c r="H45" s="365"/>
      <c r="I45" s="365"/>
      <c r="J45" s="365"/>
      <c r="K45" s="365"/>
      <c r="L45" s="235"/>
      <c r="M45" s="236"/>
      <c r="N45" s="237"/>
      <c r="O45" s="237"/>
      <c r="P45" s="237"/>
      <c r="Q45" s="238"/>
    </row>
    <row r="46" spans="1:17" s="239" customFormat="1" ht="11.25">
      <c r="A46" s="234"/>
      <c r="B46" s="235"/>
      <c r="C46" s="356" t="s">
        <v>338</v>
      </c>
      <c r="D46" s="356"/>
      <c r="E46" s="361"/>
      <c r="F46" s="362"/>
      <c r="G46" s="362"/>
      <c r="H46" s="362"/>
      <c r="I46" s="362"/>
      <c r="J46" s="362"/>
      <c r="K46" s="363"/>
      <c r="L46" s="235"/>
      <c r="M46" s="236"/>
      <c r="N46" s="237"/>
      <c r="O46" s="237"/>
      <c r="P46" s="237"/>
      <c r="Q46" s="238"/>
    </row>
    <row r="47" spans="1:17" s="239" customFormat="1" ht="25.5" customHeight="1">
      <c r="A47" s="234"/>
      <c r="B47" s="235"/>
      <c r="C47" s="356" t="s">
        <v>339</v>
      </c>
      <c r="D47" s="356"/>
      <c r="E47" s="362" t="s">
        <v>340</v>
      </c>
      <c r="F47" s="362"/>
      <c r="G47" s="362"/>
      <c r="H47" s="362"/>
      <c r="I47" s="362"/>
      <c r="J47" s="362"/>
      <c r="K47" s="363"/>
      <c r="L47" s="235"/>
      <c r="M47" s="236"/>
      <c r="N47" s="237"/>
      <c r="O47" s="237"/>
      <c r="P47" s="237"/>
      <c r="Q47" s="238"/>
    </row>
    <row r="48" spans="1:17" s="239" customFormat="1" ht="11.25">
      <c r="A48" s="234"/>
      <c r="B48" s="235"/>
      <c r="C48" s="240"/>
      <c r="D48" s="240"/>
      <c r="E48" s="240"/>
      <c r="F48" s="240"/>
      <c r="G48" s="240"/>
      <c r="H48" s="240"/>
      <c r="I48" s="236"/>
      <c r="J48" s="236"/>
      <c r="K48" s="236"/>
      <c r="L48" s="236"/>
      <c r="M48" s="236"/>
      <c r="N48" s="237"/>
      <c r="O48" s="237"/>
      <c r="P48" s="237"/>
      <c r="Q48" s="238"/>
    </row>
    <row r="49" spans="1:17" s="239" customFormat="1" ht="11.25">
      <c r="A49" s="234"/>
      <c r="B49" s="235"/>
      <c r="C49" s="366" t="s">
        <v>341</v>
      </c>
      <c r="D49" s="366"/>
      <c r="E49" s="366"/>
      <c r="F49" s="366"/>
      <c r="G49" s="366"/>
      <c r="H49" s="366"/>
      <c r="I49" s="236"/>
      <c r="J49" s="236"/>
      <c r="K49" s="236"/>
      <c r="L49" s="236"/>
      <c r="M49" s="236"/>
      <c r="N49" s="237"/>
      <c r="O49" s="237"/>
      <c r="P49" s="237"/>
      <c r="Q49" s="238"/>
    </row>
    <row r="50" spans="1:17" s="239" customFormat="1" ht="11.25">
      <c r="A50" s="234"/>
      <c r="B50" s="235"/>
      <c r="C50" s="356" t="s">
        <v>335</v>
      </c>
      <c r="D50" s="356"/>
      <c r="E50" s="363"/>
      <c r="F50" s="358"/>
      <c r="G50" s="358"/>
      <c r="H50" s="358"/>
      <c r="I50" s="358"/>
      <c r="J50" s="358"/>
      <c r="K50" s="358"/>
      <c r="L50" s="235"/>
      <c r="M50" s="236"/>
      <c r="N50" s="237"/>
      <c r="O50" s="237"/>
      <c r="P50" s="237"/>
      <c r="Q50" s="238"/>
    </row>
    <row r="51" spans="1:17" s="239" customFormat="1" ht="11.25">
      <c r="A51" s="234"/>
      <c r="B51" s="235"/>
      <c r="C51" s="356" t="s">
        <v>336</v>
      </c>
      <c r="D51" s="356"/>
      <c r="E51" s="357"/>
      <c r="F51" s="358"/>
      <c r="G51" s="358"/>
      <c r="H51" s="358"/>
      <c r="I51" s="358"/>
      <c r="J51" s="358"/>
      <c r="K51" s="358"/>
      <c r="L51" s="235"/>
      <c r="M51" s="236"/>
      <c r="N51" s="237"/>
      <c r="O51" s="237"/>
      <c r="P51" s="237"/>
      <c r="Q51" s="238"/>
    </row>
    <row r="52" spans="1:17" s="239" customFormat="1" ht="11.25">
      <c r="A52" s="234"/>
      <c r="B52" s="235"/>
      <c r="C52" s="356" t="s">
        <v>197</v>
      </c>
      <c r="D52" s="356"/>
      <c r="E52" s="359"/>
      <c r="F52" s="360"/>
      <c r="G52" s="360"/>
      <c r="H52" s="360"/>
      <c r="I52" s="360"/>
      <c r="J52" s="360"/>
      <c r="K52" s="360"/>
      <c r="L52" s="235"/>
      <c r="M52" s="236"/>
      <c r="N52" s="237"/>
      <c r="O52" s="237"/>
      <c r="P52" s="237"/>
      <c r="Q52" s="238"/>
    </row>
    <row r="53" spans="1:17" s="239" customFormat="1" ht="11.25">
      <c r="A53" s="234"/>
      <c r="B53" s="235"/>
      <c r="C53" s="356" t="s">
        <v>338</v>
      </c>
      <c r="D53" s="356"/>
      <c r="E53" s="361"/>
      <c r="F53" s="362"/>
      <c r="G53" s="362"/>
      <c r="H53" s="362"/>
      <c r="I53" s="362"/>
      <c r="J53" s="362"/>
      <c r="K53" s="363"/>
      <c r="L53" s="235"/>
      <c r="M53" s="236"/>
      <c r="N53" s="237"/>
      <c r="O53" s="237"/>
      <c r="P53" s="237"/>
      <c r="Q53" s="238"/>
    </row>
    <row r="54" spans="1:17" s="239" customFormat="1" ht="11.25" customHeight="1">
      <c r="A54" s="234"/>
      <c r="B54" s="235"/>
      <c r="C54" s="356" t="s">
        <v>339</v>
      </c>
      <c r="D54" s="356"/>
      <c r="E54" s="362"/>
      <c r="F54" s="362"/>
      <c r="G54" s="362"/>
      <c r="H54" s="362"/>
      <c r="I54" s="362"/>
      <c r="J54" s="362"/>
      <c r="K54" s="362"/>
      <c r="L54" s="235"/>
      <c r="M54" s="236"/>
      <c r="N54" s="237"/>
      <c r="O54" s="237"/>
      <c r="P54" s="237"/>
      <c r="Q54" s="238"/>
    </row>
    <row r="55" spans="2:17" ht="11.2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P2:Q2"/>
    <mergeCell ref="C3:P3"/>
    <mergeCell ref="C5:H5"/>
    <mergeCell ref="C42:H42"/>
    <mergeCell ref="C6:H6"/>
    <mergeCell ref="C43:D43"/>
    <mergeCell ref="E43:K43"/>
    <mergeCell ref="C44:D44"/>
    <mergeCell ref="E44:K44"/>
    <mergeCell ref="C47:D47"/>
    <mergeCell ref="E47:K47"/>
    <mergeCell ref="C49:H49"/>
    <mergeCell ref="C50:D50"/>
    <mergeCell ref="E50:K50"/>
    <mergeCell ref="C45:D45"/>
    <mergeCell ref="E45:K45"/>
    <mergeCell ref="C46:D46"/>
    <mergeCell ref="E46:K46"/>
    <mergeCell ref="C53:D53"/>
    <mergeCell ref="E53:K53"/>
    <mergeCell ref="C54:D54"/>
    <mergeCell ref="E54:K54"/>
    <mergeCell ref="C51:D51"/>
    <mergeCell ref="E51:K51"/>
    <mergeCell ref="C52:D52"/>
    <mergeCell ref="E52:K52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zoomScalePageLayoutView="0" workbookViewId="0" topLeftCell="C7">
      <selection activeCell="A1" sqref="A1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10.125" style="90" customWidth="1"/>
    <col min="5" max="5" width="8.125" style="90" customWidth="1"/>
    <col min="6" max="6" width="52.625" style="90" customWidth="1"/>
    <col min="7" max="7" width="48.3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8" ht="11.25">
      <c r="D9" s="95"/>
      <c r="E9" s="122"/>
      <c r="F9" s="154" t="s">
        <v>324</v>
      </c>
      <c r="G9" s="122"/>
      <c r="H9" s="115"/>
    </row>
    <row r="10" spans="4:8" ht="26.25" customHeight="1">
      <c r="D10" s="95"/>
      <c r="E10" s="446" t="s">
        <v>491</v>
      </c>
      <c r="F10" s="447"/>
      <c r="G10" s="448"/>
      <c r="H10" s="115"/>
    </row>
    <row r="11" spans="4:8" ht="12" thickBot="1">
      <c r="D11" s="95"/>
      <c r="E11" s="183"/>
      <c r="F11" s="183"/>
      <c r="G11" s="183"/>
      <c r="H11" s="115"/>
    </row>
    <row r="12" spans="4:8" ht="42" customHeight="1" thickBot="1">
      <c r="D12" s="95"/>
      <c r="E12" s="449" t="s">
        <v>2</v>
      </c>
      <c r="F12" s="450"/>
      <c r="G12" s="451"/>
      <c r="H12" s="115"/>
    </row>
    <row r="13" spans="4:8" ht="22.5" customHeight="1" thickBot="1">
      <c r="D13" s="95"/>
      <c r="E13" s="105" t="s">
        <v>26</v>
      </c>
      <c r="F13" s="106" t="s">
        <v>231</v>
      </c>
      <c r="G13" s="107" t="s">
        <v>207</v>
      </c>
      <c r="H13" s="115"/>
    </row>
    <row r="14" spans="4:8" ht="11.25">
      <c r="D14" s="337"/>
      <c r="E14" s="321">
        <v>1</v>
      </c>
      <c r="F14" s="322">
        <f>E14+1</f>
        <v>2</v>
      </c>
      <c r="G14" s="323">
        <v>3</v>
      </c>
      <c r="H14" s="115"/>
    </row>
    <row r="15" spans="4:8" ht="11.25">
      <c r="D15" s="337"/>
      <c r="E15" s="331">
        <v>1</v>
      </c>
      <c r="F15" s="332" t="s">
        <v>268</v>
      </c>
      <c r="G15" s="339"/>
      <c r="H15" s="115"/>
    </row>
    <row r="16" spans="4:8" ht="22.5">
      <c r="D16" s="337"/>
      <c r="E16" s="331">
        <v>2</v>
      </c>
      <c r="F16" s="332" t="s">
        <v>269</v>
      </c>
      <c r="G16" s="339"/>
      <c r="H16" s="115"/>
    </row>
    <row r="17" spans="4:8" ht="55.5" customHeight="1">
      <c r="D17" s="337"/>
      <c r="E17" s="331">
        <v>3</v>
      </c>
      <c r="F17" s="332" t="s">
        <v>270</v>
      </c>
      <c r="G17" s="339"/>
      <c r="H17" s="115"/>
    </row>
    <row r="18" spans="4:8" ht="22.5">
      <c r="D18" s="337"/>
      <c r="E18" s="331">
        <v>4</v>
      </c>
      <c r="F18" s="332" t="s">
        <v>208</v>
      </c>
      <c r="G18" s="341"/>
      <c r="H18" s="115"/>
    </row>
    <row r="19" spans="4:8" ht="11.25">
      <c r="D19" s="337"/>
      <c r="E19" s="342" t="s">
        <v>460</v>
      </c>
      <c r="F19" s="164" t="s">
        <v>493</v>
      </c>
      <c r="G19" s="339"/>
      <c r="H19" s="115"/>
    </row>
    <row r="20" spans="4:8" ht="11.25">
      <c r="D20" s="337"/>
      <c r="E20" s="342" t="s">
        <v>461</v>
      </c>
      <c r="F20" s="164" t="s">
        <v>492</v>
      </c>
      <c r="G20" s="339"/>
      <c r="H20" s="115"/>
    </row>
    <row r="21" spans="4:8" ht="11.25">
      <c r="D21" s="337"/>
      <c r="E21" s="342" t="s">
        <v>209</v>
      </c>
      <c r="F21" s="164" t="s">
        <v>211</v>
      </c>
      <c r="G21" s="339"/>
      <c r="H21" s="115"/>
    </row>
    <row r="22" spans="4:8" ht="11.25">
      <c r="D22" s="337"/>
      <c r="E22" s="342" t="s">
        <v>210</v>
      </c>
      <c r="F22" s="164" t="s">
        <v>494</v>
      </c>
      <c r="G22" s="339"/>
      <c r="H22" s="115"/>
    </row>
    <row r="23" spans="4:8" ht="33.75">
      <c r="D23" s="337" t="s">
        <v>480</v>
      </c>
      <c r="E23" s="331">
        <v>5</v>
      </c>
      <c r="F23" s="332" t="s">
        <v>229</v>
      </c>
      <c r="G23" s="339"/>
      <c r="H23" s="115"/>
    </row>
    <row r="24" spans="4:8" ht="33.75">
      <c r="D24" s="337"/>
      <c r="E24" s="331">
        <v>6</v>
      </c>
      <c r="F24" s="324" t="s">
        <v>5</v>
      </c>
      <c r="G24" s="339"/>
      <c r="H24" s="115"/>
    </row>
    <row r="25" spans="4:8" ht="12" thickBot="1">
      <c r="D25" s="337" t="s">
        <v>479</v>
      </c>
      <c r="E25" s="333"/>
      <c r="F25" s="334" t="s">
        <v>232</v>
      </c>
      <c r="G25" s="335"/>
      <c r="H25" s="115"/>
    </row>
    <row r="26" spans="4:8" ht="11.25">
      <c r="D26" s="95"/>
      <c r="E26" s="183"/>
      <c r="F26" s="183"/>
      <c r="G26" s="183"/>
      <c r="H26" s="115"/>
    </row>
    <row r="27" spans="4:8" ht="27.75" customHeight="1">
      <c r="D27" s="95"/>
      <c r="E27" s="444" t="s">
        <v>230</v>
      </c>
      <c r="F27" s="445"/>
      <c r="G27" s="445"/>
      <c r="H27" s="115"/>
    </row>
    <row r="28" spans="4:8" ht="27.75" customHeight="1">
      <c r="D28" s="95"/>
      <c r="E28" s="444" t="s">
        <v>228</v>
      </c>
      <c r="F28" s="445"/>
      <c r="G28" s="445"/>
      <c r="H28" s="115"/>
    </row>
    <row r="29" spans="4:8" ht="11.25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46" t="s">
        <v>127</v>
      </c>
      <c r="B1" s="246" t="s">
        <v>128</v>
      </c>
      <c r="C1" s="246" t="s">
        <v>129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B1:H133"/>
  <sheetViews>
    <sheetView zoomScalePageLayoutView="0" workbookViewId="0" topLeftCell="A1">
      <selection activeCell="A2" sqref="A2:H133"/>
    </sheetView>
  </sheetViews>
  <sheetFormatPr defaultColWidth="9.00390625" defaultRowHeight="12.75"/>
  <cols>
    <col min="1" max="16384" width="9.125" style="143" customWidth="1"/>
  </cols>
  <sheetData>
    <row r="1" spans="2:8" ht="12.75">
      <c r="B1" t="s">
        <v>470</v>
      </c>
      <c r="C1" s="143" t="s">
        <v>471</v>
      </c>
      <c r="D1" s="143" t="s">
        <v>473</v>
      </c>
      <c r="E1" s="143" t="s">
        <v>474</v>
      </c>
      <c r="F1" s="143" t="s">
        <v>475</v>
      </c>
      <c r="G1" s="143" t="s">
        <v>476</v>
      </c>
      <c r="H1" s="143" t="s">
        <v>477</v>
      </c>
    </row>
    <row r="2" spans="2:8" ht="12.75">
      <c r="B2" s="264"/>
      <c r="C2" s="264"/>
      <c r="D2" s="264"/>
      <c r="E2" s="264"/>
      <c r="F2" s="264"/>
      <c r="G2" s="264"/>
      <c r="H2" s="264"/>
    </row>
    <row r="3" spans="2:8" ht="12.75">
      <c r="B3" s="264"/>
      <c r="C3" s="264"/>
      <c r="D3" s="264"/>
      <c r="E3" s="264"/>
      <c r="F3" s="264"/>
      <c r="G3" s="264"/>
      <c r="H3" s="264"/>
    </row>
    <row r="4" spans="2:8" ht="12.75">
      <c r="B4" s="264"/>
      <c r="C4" s="264"/>
      <c r="D4" s="264"/>
      <c r="E4" s="264"/>
      <c r="F4" s="264"/>
      <c r="G4" s="264"/>
      <c r="H4" s="264"/>
    </row>
    <row r="5" spans="2:8" ht="12.75">
      <c r="B5" s="264"/>
      <c r="C5" s="264"/>
      <c r="D5" s="264"/>
      <c r="E5" s="264"/>
      <c r="F5" s="264"/>
      <c r="G5" s="264"/>
      <c r="H5" s="264"/>
    </row>
    <row r="6" spans="2:8" ht="12.75">
      <c r="B6" s="264"/>
      <c r="C6" s="264"/>
      <c r="D6" s="264"/>
      <c r="E6" s="264"/>
      <c r="F6" s="264"/>
      <c r="G6" s="264"/>
      <c r="H6" s="264"/>
    </row>
    <row r="7" spans="2:8" ht="12.75">
      <c r="B7" s="264"/>
      <c r="C7" s="264"/>
      <c r="D7" s="264"/>
      <c r="E7" s="264"/>
      <c r="F7" s="264"/>
      <c r="G7" s="264"/>
      <c r="H7" s="264"/>
    </row>
    <row r="8" spans="2:8" ht="12.75">
      <c r="B8" s="264"/>
      <c r="C8" s="264"/>
      <c r="D8" s="264"/>
      <c r="E8" s="264"/>
      <c r="F8" s="264"/>
      <c r="G8" s="264"/>
      <c r="H8" s="264"/>
    </row>
    <row r="9" spans="2:8" ht="12.75">
      <c r="B9" s="264"/>
      <c r="C9" s="264"/>
      <c r="D9" s="264"/>
      <c r="E9" s="264"/>
      <c r="F9" s="264"/>
      <c r="G9" s="264"/>
      <c r="H9" s="264"/>
    </row>
    <row r="10" spans="2:8" ht="12.75">
      <c r="B10" s="264"/>
      <c r="C10" s="264"/>
      <c r="D10" s="264"/>
      <c r="E10" s="264"/>
      <c r="F10" s="264"/>
      <c r="G10" s="264"/>
      <c r="H10" s="264"/>
    </row>
    <row r="11" spans="2:8" ht="12.75">
      <c r="B11" s="264"/>
      <c r="C11" s="264"/>
      <c r="D11" s="264"/>
      <c r="E11" s="264"/>
      <c r="F11" s="264"/>
      <c r="G11" s="264"/>
      <c r="H11" s="264"/>
    </row>
    <row r="12" spans="2:8" ht="12.75">
      <c r="B12" s="264"/>
      <c r="C12" s="264"/>
      <c r="D12" s="264"/>
      <c r="E12" s="264"/>
      <c r="F12" s="264"/>
      <c r="G12" s="264"/>
      <c r="H12" s="264"/>
    </row>
    <row r="13" spans="2:8" ht="12.75">
      <c r="B13" s="264"/>
      <c r="C13" s="264"/>
      <c r="D13" s="264"/>
      <c r="E13" s="264"/>
      <c r="F13" s="264"/>
      <c r="G13" s="264"/>
      <c r="H13" s="264"/>
    </row>
    <row r="14" spans="2:8" ht="12.75">
      <c r="B14" s="264"/>
      <c r="C14" s="264"/>
      <c r="D14" s="264"/>
      <c r="E14" s="264"/>
      <c r="F14" s="264"/>
      <c r="G14" s="264"/>
      <c r="H14" s="264"/>
    </row>
    <row r="15" spans="2:8" ht="12.75">
      <c r="B15" s="264"/>
      <c r="C15" s="264"/>
      <c r="D15" s="264"/>
      <c r="E15" s="264"/>
      <c r="F15" s="264"/>
      <c r="G15" s="264"/>
      <c r="H15" s="264"/>
    </row>
    <row r="16" spans="2:8" ht="12.75">
      <c r="B16" s="264"/>
      <c r="C16" s="264"/>
      <c r="D16" s="264"/>
      <c r="E16" s="264"/>
      <c r="F16" s="264"/>
      <c r="G16" s="264"/>
      <c r="H16" s="264"/>
    </row>
    <row r="17" spans="2:8" ht="12.75">
      <c r="B17" s="264"/>
      <c r="C17" s="264"/>
      <c r="D17" s="264"/>
      <c r="E17" s="264"/>
      <c r="F17" s="264"/>
      <c r="G17" s="264"/>
      <c r="H17" s="264"/>
    </row>
    <row r="18" spans="2:8" ht="12.75">
      <c r="B18" s="264"/>
      <c r="C18" s="264"/>
      <c r="D18" s="264"/>
      <c r="E18" s="264"/>
      <c r="F18" s="264"/>
      <c r="G18" s="264"/>
      <c r="H18" s="264"/>
    </row>
    <row r="19" spans="2:8" ht="12.75">
      <c r="B19" s="264"/>
      <c r="C19" s="264"/>
      <c r="D19" s="264"/>
      <c r="E19" s="264"/>
      <c r="F19" s="264"/>
      <c r="G19" s="264"/>
      <c r="H19" s="264"/>
    </row>
    <row r="20" spans="2:8" ht="12.75">
      <c r="B20" s="264"/>
      <c r="C20" s="264"/>
      <c r="D20" s="264"/>
      <c r="E20" s="264"/>
      <c r="F20" s="264"/>
      <c r="G20" s="264"/>
      <c r="H20" s="264"/>
    </row>
    <row r="21" spans="2:8" ht="12.75">
      <c r="B21" s="264"/>
      <c r="C21" s="264"/>
      <c r="D21" s="264"/>
      <c r="E21" s="264"/>
      <c r="F21" s="264"/>
      <c r="G21" s="264"/>
      <c r="H21" s="264"/>
    </row>
    <row r="22" spans="2:8" ht="12.75">
      <c r="B22" s="264"/>
      <c r="C22" s="264"/>
      <c r="D22" s="264"/>
      <c r="E22" s="264"/>
      <c r="F22" s="264"/>
      <c r="G22" s="264"/>
      <c r="H22" s="264"/>
    </row>
    <row r="23" spans="2:8" ht="12.75">
      <c r="B23" s="264"/>
      <c r="C23" s="264"/>
      <c r="D23" s="264"/>
      <c r="E23" s="264"/>
      <c r="F23" s="264"/>
      <c r="G23" s="264"/>
      <c r="H23" s="264"/>
    </row>
    <row r="24" spans="2:8" ht="12.75">
      <c r="B24" s="264"/>
      <c r="C24" s="264"/>
      <c r="D24" s="264"/>
      <c r="E24" s="264"/>
      <c r="F24" s="264"/>
      <c r="G24" s="264"/>
      <c r="H24" s="264"/>
    </row>
    <row r="25" spans="2:8" ht="12.75">
      <c r="B25" s="264"/>
      <c r="C25" s="264"/>
      <c r="D25" s="264"/>
      <c r="E25" s="264"/>
      <c r="F25" s="264"/>
      <c r="G25" s="264"/>
      <c r="H25" s="264"/>
    </row>
    <row r="26" spans="2:8" ht="12.75">
      <c r="B26" s="264"/>
      <c r="C26" s="264"/>
      <c r="D26" s="264"/>
      <c r="E26" s="264"/>
      <c r="F26" s="264"/>
      <c r="G26" s="264"/>
      <c r="H26" s="264"/>
    </row>
    <row r="27" spans="2:8" ht="12.75">
      <c r="B27" s="264"/>
      <c r="C27" s="264"/>
      <c r="D27" s="264"/>
      <c r="E27" s="264"/>
      <c r="F27" s="264"/>
      <c r="G27" s="264"/>
      <c r="H27" s="264"/>
    </row>
    <row r="28" spans="2:8" ht="12.75">
      <c r="B28" s="264"/>
      <c r="C28" s="264"/>
      <c r="D28" s="264"/>
      <c r="E28" s="264"/>
      <c r="F28" s="264"/>
      <c r="G28" s="264"/>
      <c r="H28" s="264"/>
    </row>
    <row r="29" spans="2:8" ht="12.75">
      <c r="B29" s="264"/>
      <c r="C29" s="264"/>
      <c r="D29" s="264"/>
      <c r="E29" s="264"/>
      <c r="F29" s="264"/>
      <c r="G29" s="264"/>
      <c r="H29" s="264"/>
    </row>
    <row r="30" spans="2:8" ht="12.75">
      <c r="B30" s="264"/>
      <c r="C30" s="264"/>
      <c r="D30" s="264"/>
      <c r="E30" s="264"/>
      <c r="F30" s="264"/>
      <c r="G30" s="264"/>
      <c r="H30" s="264"/>
    </row>
    <row r="31" spans="2:8" ht="12.75">
      <c r="B31" s="264"/>
      <c r="C31" s="264"/>
      <c r="D31" s="264"/>
      <c r="E31" s="264"/>
      <c r="F31" s="264"/>
      <c r="G31" s="264"/>
      <c r="H31" s="264"/>
    </row>
    <row r="32" spans="2:8" ht="12.75">
      <c r="B32" s="264"/>
      <c r="C32" s="264"/>
      <c r="D32" s="264"/>
      <c r="E32" s="264"/>
      <c r="F32" s="264"/>
      <c r="G32" s="264"/>
      <c r="H32" s="264"/>
    </row>
    <row r="33" spans="2:8" ht="12.75">
      <c r="B33" s="264"/>
      <c r="C33" s="264"/>
      <c r="D33" s="264"/>
      <c r="E33" s="264"/>
      <c r="F33" s="264"/>
      <c r="G33" s="264"/>
      <c r="H33" s="264"/>
    </row>
    <row r="34" spans="2:8" ht="12.75">
      <c r="B34" s="264"/>
      <c r="C34" s="264"/>
      <c r="D34" s="264"/>
      <c r="E34" s="264"/>
      <c r="F34" s="264"/>
      <c r="G34" s="264"/>
      <c r="H34" s="264"/>
    </row>
    <row r="35" spans="2:8" ht="12.75">
      <c r="B35" s="264"/>
      <c r="C35" s="264"/>
      <c r="D35" s="264"/>
      <c r="E35" s="264"/>
      <c r="F35" s="264"/>
      <c r="G35" s="264"/>
      <c r="H35" s="264"/>
    </row>
    <row r="36" spans="2:8" ht="12.75">
      <c r="B36" s="264"/>
      <c r="C36" s="264"/>
      <c r="D36" s="264"/>
      <c r="E36" s="264"/>
      <c r="F36" s="264"/>
      <c r="G36" s="264"/>
      <c r="H36" s="264"/>
    </row>
    <row r="37" spans="2:8" ht="12.75">
      <c r="B37" s="264"/>
      <c r="C37" s="264"/>
      <c r="D37" s="264"/>
      <c r="E37" s="264"/>
      <c r="F37" s="264"/>
      <c r="G37" s="264"/>
      <c r="H37" s="264"/>
    </row>
    <row r="38" spans="2:8" ht="12.75">
      <c r="B38" s="264"/>
      <c r="C38" s="264"/>
      <c r="D38" s="264"/>
      <c r="E38" s="264"/>
      <c r="F38" s="264"/>
      <c r="G38" s="264"/>
      <c r="H38" s="264"/>
    </row>
    <row r="39" spans="2:8" ht="12.75">
      <c r="B39" s="264"/>
      <c r="C39" s="264"/>
      <c r="D39" s="264"/>
      <c r="E39" s="264"/>
      <c r="F39" s="264"/>
      <c r="G39" s="264"/>
      <c r="H39" s="264"/>
    </row>
    <row r="40" spans="2:8" ht="12.75">
      <c r="B40" s="264"/>
      <c r="C40" s="264"/>
      <c r="D40" s="264"/>
      <c r="E40" s="264"/>
      <c r="F40" s="264"/>
      <c r="G40" s="264"/>
      <c r="H40" s="264"/>
    </row>
    <row r="41" spans="2:8" ht="12.75">
      <c r="B41" s="264"/>
      <c r="C41" s="264"/>
      <c r="D41" s="264"/>
      <c r="E41" s="264"/>
      <c r="F41" s="264"/>
      <c r="G41" s="264"/>
      <c r="H41" s="264"/>
    </row>
    <row r="42" spans="2:8" ht="12.75">
      <c r="B42" s="264"/>
      <c r="C42" s="264"/>
      <c r="D42" s="264"/>
      <c r="E42" s="264"/>
      <c r="F42" s="264"/>
      <c r="G42" s="264"/>
      <c r="H42" s="264"/>
    </row>
    <row r="43" spans="2:8" ht="12.75">
      <c r="B43" s="264"/>
      <c r="C43" s="264"/>
      <c r="D43" s="264"/>
      <c r="E43" s="264"/>
      <c r="F43" s="264"/>
      <c r="G43" s="264"/>
      <c r="H43" s="264"/>
    </row>
    <row r="44" spans="2:8" ht="12.75">
      <c r="B44" s="264"/>
      <c r="C44" s="264"/>
      <c r="D44" s="264"/>
      <c r="E44" s="264"/>
      <c r="F44" s="264"/>
      <c r="G44" s="264"/>
      <c r="H44" s="264"/>
    </row>
    <row r="45" spans="2:8" ht="12.75">
      <c r="B45" s="264"/>
      <c r="C45" s="264"/>
      <c r="D45" s="264"/>
      <c r="E45" s="264"/>
      <c r="F45" s="264"/>
      <c r="G45" s="264"/>
      <c r="H45" s="264"/>
    </row>
    <row r="46" spans="2:8" ht="12.75">
      <c r="B46" s="264"/>
      <c r="C46" s="264"/>
      <c r="D46" s="264"/>
      <c r="E46" s="264"/>
      <c r="F46" s="264"/>
      <c r="G46" s="264"/>
      <c r="H46" s="264"/>
    </row>
    <row r="47" spans="2:8" ht="12.75">
      <c r="B47" s="264"/>
      <c r="C47" s="264"/>
      <c r="D47" s="264"/>
      <c r="E47" s="264"/>
      <c r="F47" s="264"/>
      <c r="G47" s="264"/>
      <c r="H47" s="264"/>
    </row>
    <row r="48" spans="2:8" ht="12.75">
      <c r="B48" s="264"/>
      <c r="C48" s="264"/>
      <c r="D48" s="264"/>
      <c r="E48" s="264"/>
      <c r="F48" s="264"/>
      <c r="G48" s="264"/>
      <c r="H48" s="264"/>
    </row>
    <row r="49" spans="2:8" ht="12.75">
      <c r="B49" s="264"/>
      <c r="C49" s="264"/>
      <c r="D49" s="264"/>
      <c r="E49" s="264"/>
      <c r="F49" s="264"/>
      <c r="G49" s="264"/>
      <c r="H49" s="264"/>
    </row>
    <row r="50" spans="2:8" ht="12.75">
      <c r="B50" s="264"/>
      <c r="C50" s="264"/>
      <c r="D50" s="264"/>
      <c r="E50" s="264"/>
      <c r="F50" s="264"/>
      <c r="G50" s="264"/>
      <c r="H50" s="264"/>
    </row>
    <row r="51" spans="2:8" ht="12.75">
      <c r="B51" s="264"/>
      <c r="C51" s="264"/>
      <c r="D51" s="264"/>
      <c r="E51" s="264"/>
      <c r="F51" s="264"/>
      <c r="G51" s="264"/>
      <c r="H51" s="264"/>
    </row>
    <row r="52" spans="2:8" ht="12.75">
      <c r="B52" s="264"/>
      <c r="C52" s="264"/>
      <c r="D52" s="264"/>
      <c r="E52" s="264"/>
      <c r="F52" s="264"/>
      <c r="G52" s="264"/>
      <c r="H52" s="264"/>
    </row>
    <row r="53" spans="2:8" ht="12.75">
      <c r="B53" s="264"/>
      <c r="C53" s="264"/>
      <c r="D53" s="264"/>
      <c r="E53" s="264"/>
      <c r="F53" s="264"/>
      <c r="G53" s="264"/>
      <c r="H53" s="264"/>
    </row>
    <row r="54" spans="2:8" ht="12.75">
      <c r="B54" s="264"/>
      <c r="C54" s="264"/>
      <c r="D54" s="264"/>
      <c r="E54" s="264"/>
      <c r="F54" s="264"/>
      <c r="G54" s="264"/>
      <c r="H54" s="264"/>
    </row>
    <row r="55" spans="2:8" ht="12.75">
      <c r="B55" s="264"/>
      <c r="C55" s="264"/>
      <c r="D55" s="264"/>
      <c r="E55" s="264"/>
      <c r="F55" s="264"/>
      <c r="G55" s="264"/>
      <c r="H55" s="264"/>
    </row>
    <row r="56" spans="2:8" ht="12.75">
      <c r="B56" s="264"/>
      <c r="C56" s="264"/>
      <c r="D56" s="264"/>
      <c r="E56" s="264"/>
      <c r="F56" s="264"/>
      <c r="G56" s="264"/>
      <c r="H56" s="264"/>
    </row>
    <row r="57" spans="2:8" ht="12.75">
      <c r="B57" s="264"/>
      <c r="C57" s="264"/>
      <c r="D57" s="264"/>
      <c r="E57" s="264"/>
      <c r="F57" s="264"/>
      <c r="G57" s="264"/>
      <c r="H57" s="264"/>
    </row>
    <row r="58" spans="2:8" ht="12.75">
      <c r="B58" s="264"/>
      <c r="C58" s="264"/>
      <c r="D58" s="264"/>
      <c r="E58" s="264"/>
      <c r="F58" s="264"/>
      <c r="G58" s="264"/>
      <c r="H58" s="264"/>
    </row>
    <row r="59" spans="2:8" ht="12.75">
      <c r="B59" s="264"/>
      <c r="C59" s="264"/>
      <c r="D59" s="264"/>
      <c r="E59" s="264"/>
      <c r="F59" s="264"/>
      <c r="G59" s="264"/>
      <c r="H59" s="264"/>
    </row>
    <row r="60" spans="2:8" ht="12.75">
      <c r="B60" s="264"/>
      <c r="C60" s="264"/>
      <c r="D60" s="264"/>
      <c r="E60" s="264"/>
      <c r="F60" s="264"/>
      <c r="G60" s="264"/>
      <c r="H60" s="264"/>
    </row>
    <row r="61" spans="2:8" ht="12.75">
      <c r="B61" s="264"/>
      <c r="C61" s="264"/>
      <c r="D61" s="264"/>
      <c r="E61" s="264"/>
      <c r="F61" s="264"/>
      <c r="G61" s="264"/>
      <c r="H61" s="264"/>
    </row>
    <row r="62" spans="2:8" ht="12.75">
      <c r="B62" s="264"/>
      <c r="C62" s="264"/>
      <c r="D62" s="264"/>
      <c r="E62" s="264"/>
      <c r="F62" s="264"/>
      <c r="G62" s="264"/>
      <c r="H62" s="264"/>
    </row>
    <row r="63" spans="2:8" ht="12.75">
      <c r="B63" s="264"/>
      <c r="C63" s="264"/>
      <c r="D63" s="264"/>
      <c r="E63" s="264"/>
      <c r="F63" s="264"/>
      <c r="G63" s="264"/>
      <c r="H63" s="264"/>
    </row>
    <row r="64" spans="2:8" ht="12.75">
      <c r="B64" s="264"/>
      <c r="C64" s="264"/>
      <c r="D64" s="264"/>
      <c r="E64" s="264"/>
      <c r="F64" s="264"/>
      <c r="G64" s="264"/>
      <c r="H64" s="264"/>
    </row>
    <row r="65" spans="2:8" ht="12.75">
      <c r="B65" s="264"/>
      <c r="C65" s="264"/>
      <c r="D65" s="264"/>
      <c r="E65" s="264"/>
      <c r="F65" s="264"/>
      <c r="G65" s="264"/>
      <c r="H65" s="264"/>
    </row>
    <row r="66" spans="2:8" ht="12.75">
      <c r="B66" s="264"/>
      <c r="C66" s="264"/>
      <c r="D66" s="264"/>
      <c r="E66" s="264"/>
      <c r="F66" s="264"/>
      <c r="G66" s="264"/>
      <c r="H66" s="264"/>
    </row>
    <row r="67" spans="2:8" ht="12.75">
      <c r="B67" s="264"/>
      <c r="C67" s="264"/>
      <c r="D67" s="264"/>
      <c r="E67" s="264"/>
      <c r="F67" s="264"/>
      <c r="G67" s="264"/>
      <c r="H67" s="264"/>
    </row>
    <row r="68" spans="2:8" ht="12.75">
      <c r="B68" s="264"/>
      <c r="C68" s="264"/>
      <c r="D68" s="264"/>
      <c r="E68" s="264"/>
      <c r="F68" s="264"/>
      <c r="G68" s="264"/>
      <c r="H68" s="264"/>
    </row>
    <row r="69" spans="2:8" ht="12.75">
      <c r="B69" s="264"/>
      <c r="C69" s="264"/>
      <c r="D69" s="264"/>
      <c r="E69" s="264"/>
      <c r="F69" s="264"/>
      <c r="G69" s="264"/>
      <c r="H69" s="264"/>
    </row>
    <row r="70" spans="2:8" ht="12.75">
      <c r="B70" s="264"/>
      <c r="C70" s="264"/>
      <c r="D70" s="264"/>
      <c r="E70" s="264"/>
      <c r="F70" s="264"/>
      <c r="G70" s="264"/>
      <c r="H70" s="264"/>
    </row>
    <row r="71" spans="2:8" ht="12.75">
      <c r="B71" s="264"/>
      <c r="C71" s="264"/>
      <c r="D71" s="264"/>
      <c r="E71" s="264"/>
      <c r="F71" s="264"/>
      <c r="G71" s="264"/>
      <c r="H71" s="264"/>
    </row>
    <row r="72" spans="2:8" ht="12.75">
      <c r="B72" s="264"/>
      <c r="C72" s="264"/>
      <c r="D72" s="264"/>
      <c r="E72" s="264"/>
      <c r="F72" s="264"/>
      <c r="G72" s="264"/>
      <c r="H72" s="264"/>
    </row>
    <row r="73" spans="2:8" ht="12.75">
      <c r="B73" s="264"/>
      <c r="C73" s="264"/>
      <c r="D73" s="264"/>
      <c r="E73" s="264"/>
      <c r="F73" s="264"/>
      <c r="G73" s="264"/>
      <c r="H73" s="264"/>
    </row>
    <row r="74" spans="2:8" ht="12.75">
      <c r="B74" s="264"/>
      <c r="C74" s="264"/>
      <c r="D74" s="264"/>
      <c r="E74" s="264"/>
      <c r="F74" s="264"/>
      <c r="G74" s="264"/>
      <c r="H74" s="264"/>
    </row>
    <row r="75" spans="2:8" ht="12.75">
      <c r="B75" s="264"/>
      <c r="C75" s="264"/>
      <c r="D75" s="264"/>
      <c r="E75" s="264"/>
      <c r="F75" s="264"/>
      <c r="G75" s="264"/>
      <c r="H75" s="264"/>
    </row>
    <row r="76" spans="2:8" ht="12.75">
      <c r="B76" s="264"/>
      <c r="C76" s="264"/>
      <c r="D76" s="264"/>
      <c r="E76" s="264"/>
      <c r="F76" s="264"/>
      <c r="G76" s="264"/>
      <c r="H76" s="264"/>
    </row>
    <row r="77" spans="2:8" ht="12.75">
      <c r="B77" s="264"/>
      <c r="C77" s="264"/>
      <c r="D77" s="264"/>
      <c r="E77" s="264"/>
      <c r="F77" s="264"/>
      <c r="G77" s="264"/>
      <c r="H77" s="264"/>
    </row>
    <row r="78" spans="2:8" ht="12.75">
      <c r="B78" s="264"/>
      <c r="C78" s="264"/>
      <c r="D78" s="264"/>
      <c r="E78" s="264"/>
      <c r="F78" s="264"/>
      <c r="G78" s="264"/>
      <c r="H78" s="264"/>
    </row>
    <row r="79" spans="2:8" ht="12.75">
      <c r="B79" s="264"/>
      <c r="C79" s="264"/>
      <c r="D79" s="264"/>
      <c r="E79" s="264"/>
      <c r="F79" s="264"/>
      <c r="G79" s="264"/>
      <c r="H79" s="264"/>
    </row>
    <row r="80" spans="2:8" ht="12.75">
      <c r="B80" s="264"/>
      <c r="C80" s="264"/>
      <c r="D80" s="264"/>
      <c r="E80" s="264"/>
      <c r="F80" s="264"/>
      <c r="G80" s="264"/>
      <c r="H80" s="264"/>
    </row>
    <row r="81" spans="2:8" ht="12.75">
      <c r="B81" s="264"/>
      <c r="C81" s="264"/>
      <c r="D81" s="264"/>
      <c r="E81" s="264"/>
      <c r="F81" s="264"/>
      <c r="G81" s="264"/>
      <c r="H81" s="264"/>
    </row>
    <row r="82" spans="2:8" ht="12.75">
      <c r="B82" s="264"/>
      <c r="C82" s="264"/>
      <c r="D82" s="264"/>
      <c r="E82" s="264"/>
      <c r="F82" s="264"/>
      <c r="G82" s="264"/>
      <c r="H82" s="264"/>
    </row>
    <row r="83" spans="2:8" ht="12.75">
      <c r="B83" s="264"/>
      <c r="C83" s="264"/>
      <c r="D83" s="264"/>
      <c r="E83" s="264"/>
      <c r="F83" s="264"/>
      <c r="G83" s="264"/>
      <c r="H83" s="264"/>
    </row>
    <row r="84" spans="2:8" ht="12.75">
      <c r="B84" s="264"/>
      <c r="C84" s="264"/>
      <c r="D84" s="264"/>
      <c r="E84" s="264"/>
      <c r="F84" s="264"/>
      <c r="G84" s="264"/>
      <c r="H84" s="264"/>
    </row>
    <row r="85" spans="2:8" ht="12.75">
      <c r="B85" s="264"/>
      <c r="C85" s="264"/>
      <c r="D85" s="264"/>
      <c r="E85" s="264"/>
      <c r="F85" s="264"/>
      <c r="G85" s="264"/>
      <c r="H85" s="264"/>
    </row>
    <row r="86" spans="2:8" ht="12.75">
      <c r="B86" s="264"/>
      <c r="C86" s="264"/>
      <c r="D86" s="264"/>
      <c r="E86" s="264"/>
      <c r="F86" s="264"/>
      <c r="G86" s="264"/>
      <c r="H86" s="264"/>
    </row>
    <row r="87" spans="2:8" ht="12.75">
      <c r="B87" s="264"/>
      <c r="C87" s="264"/>
      <c r="D87" s="264"/>
      <c r="E87" s="264"/>
      <c r="F87" s="264"/>
      <c r="G87" s="264"/>
      <c r="H87" s="264"/>
    </row>
    <row r="88" spans="2:8" ht="12.75">
      <c r="B88" s="264"/>
      <c r="C88" s="264"/>
      <c r="D88" s="264"/>
      <c r="E88" s="264"/>
      <c r="F88" s="264"/>
      <c r="G88" s="264"/>
      <c r="H88" s="264"/>
    </row>
    <row r="89" spans="2:8" ht="12.75">
      <c r="B89" s="264"/>
      <c r="C89" s="264"/>
      <c r="D89" s="264"/>
      <c r="E89" s="264"/>
      <c r="F89" s="264"/>
      <c r="G89" s="264"/>
      <c r="H89" s="264"/>
    </row>
    <row r="90" spans="2:8" ht="12.75">
      <c r="B90" s="264"/>
      <c r="C90" s="264"/>
      <c r="D90" s="264"/>
      <c r="E90" s="264"/>
      <c r="F90" s="264"/>
      <c r="G90" s="264"/>
      <c r="H90" s="264"/>
    </row>
    <row r="91" spans="2:8" ht="12.75">
      <c r="B91" s="264"/>
      <c r="C91" s="264"/>
      <c r="D91" s="264"/>
      <c r="E91" s="264"/>
      <c r="F91" s="264"/>
      <c r="G91" s="264"/>
      <c r="H91" s="264"/>
    </row>
    <row r="92" spans="2:8" ht="12.75">
      <c r="B92" s="264"/>
      <c r="C92" s="264"/>
      <c r="D92" s="264"/>
      <c r="E92" s="264"/>
      <c r="F92" s="264"/>
      <c r="G92" s="264"/>
      <c r="H92" s="264"/>
    </row>
    <row r="93" spans="2:8" ht="12.75">
      <c r="B93" s="264"/>
      <c r="C93" s="264"/>
      <c r="D93" s="264"/>
      <c r="E93" s="264"/>
      <c r="F93" s="264"/>
      <c r="G93" s="264"/>
      <c r="H93" s="264"/>
    </row>
    <row r="94" spans="2:8" ht="12.75">
      <c r="B94" s="264"/>
      <c r="C94" s="264"/>
      <c r="D94" s="264"/>
      <c r="E94" s="264"/>
      <c r="F94" s="264"/>
      <c r="G94" s="264"/>
      <c r="H94" s="264"/>
    </row>
    <row r="95" spans="2:8" ht="12.75">
      <c r="B95" s="264"/>
      <c r="C95" s="264"/>
      <c r="D95" s="264"/>
      <c r="E95" s="264"/>
      <c r="F95" s="264"/>
      <c r="G95" s="264"/>
      <c r="H95" s="264"/>
    </row>
    <row r="96" spans="2:8" ht="12.75">
      <c r="B96" s="264"/>
      <c r="C96" s="264"/>
      <c r="D96" s="264"/>
      <c r="E96" s="264"/>
      <c r="F96" s="264"/>
      <c r="G96" s="264"/>
      <c r="H96" s="264"/>
    </row>
    <row r="97" spans="2:8" ht="12.75">
      <c r="B97" s="264"/>
      <c r="C97" s="264"/>
      <c r="D97" s="264"/>
      <c r="E97" s="264"/>
      <c r="F97" s="264"/>
      <c r="G97" s="264"/>
      <c r="H97" s="264"/>
    </row>
    <row r="98" spans="2:8" ht="12.75">
      <c r="B98" s="264"/>
      <c r="C98" s="264"/>
      <c r="D98" s="264"/>
      <c r="E98" s="264"/>
      <c r="F98" s="264"/>
      <c r="G98" s="264"/>
      <c r="H98" s="264"/>
    </row>
    <row r="99" spans="2:8" ht="12.75">
      <c r="B99" s="264"/>
      <c r="C99" s="264"/>
      <c r="D99" s="264"/>
      <c r="E99" s="264"/>
      <c r="F99" s="264"/>
      <c r="G99" s="264"/>
      <c r="H99" s="264"/>
    </row>
    <row r="100" spans="2:8" ht="12.75">
      <c r="B100" s="264"/>
      <c r="C100" s="264"/>
      <c r="D100" s="264"/>
      <c r="E100" s="264"/>
      <c r="F100" s="264"/>
      <c r="G100" s="264"/>
      <c r="H100" s="264"/>
    </row>
    <row r="101" spans="2:8" ht="12.75">
      <c r="B101" s="264"/>
      <c r="C101" s="264"/>
      <c r="D101" s="264"/>
      <c r="E101" s="264"/>
      <c r="F101" s="264"/>
      <c r="G101" s="264"/>
      <c r="H101" s="264"/>
    </row>
    <row r="102" spans="2:8" ht="12.75">
      <c r="B102" s="264"/>
      <c r="C102" s="264"/>
      <c r="D102" s="264"/>
      <c r="E102" s="264"/>
      <c r="F102" s="264"/>
      <c r="G102" s="264"/>
      <c r="H102" s="264"/>
    </row>
    <row r="103" spans="2:8" ht="12.75">
      <c r="B103" s="264"/>
      <c r="C103" s="264"/>
      <c r="D103" s="264"/>
      <c r="E103" s="264"/>
      <c r="F103" s="264"/>
      <c r="G103" s="264"/>
      <c r="H103" s="264"/>
    </row>
    <row r="104" spans="2:8" ht="12.75">
      <c r="B104" s="264"/>
      <c r="C104" s="264"/>
      <c r="D104" s="264"/>
      <c r="E104" s="264"/>
      <c r="F104" s="264"/>
      <c r="G104" s="264"/>
      <c r="H104" s="264"/>
    </row>
    <row r="105" spans="2:8" ht="12.75">
      <c r="B105" s="264"/>
      <c r="C105" s="264"/>
      <c r="D105" s="264"/>
      <c r="E105" s="264"/>
      <c r="F105" s="264"/>
      <c r="G105" s="264"/>
      <c r="H105" s="264"/>
    </row>
    <row r="106" spans="2:8" ht="12.75">
      <c r="B106" s="264"/>
      <c r="C106" s="264"/>
      <c r="D106" s="264"/>
      <c r="E106" s="264"/>
      <c r="F106" s="264"/>
      <c r="G106" s="264"/>
      <c r="H106" s="264"/>
    </row>
    <row r="107" spans="2:8" ht="12.75">
      <c r="B107" s="264"/>
      <c r="C107" s="264"/>
      <c r="D107" s="264"/>
      <c r="E107" s="264"/>
      <c r="F107" s="264"/>
      <c r="G107" s="264"/>
      <c r="H107" s="264"/>
    </row>
    <row r="108" spans="2:8" ht="12.75">
      <c r="B108" s="264"/>
      <c r="C108" s="264"/>
      <c r="D108" s="264"/>
      <c r="E108" s="264"/>
      <c r="F108" s="264"/>
      <c r="G108" s="264"/>
      <c r="H108" s="264"/>
    </row>
    <row r="109" spans="2:8" ht="12.75">
      <c r="B109" s="264"/>
      <c r="C109" s="264"/>
      <c r="D109" s="264"/>
      <c r="E109" s="264"/>
      <c r="F109" s="264"/>
      <c r="G109" s="264"/>
      <c r="H109" s="264"/>
    </row>
    <row r="110" spans="2:8" ht="12.75">
      <c r="B110" s="264"/>
      <c r="C110" s="264"/>
      <c r="D110" s="264"/>
      <c r="E110" s="264"/>
      <c r="F110" s="264"/>
      <c r="G110" s="264"/>
      <c r="H110" s="264"/>
    </row>
    <row r="111" spans="2:8" ht="12.75">
      <c r="B111" s="264"/>
      <c r="C111" s="264"/>
      <c r="D111" s="264"/>
      <c r="E111" s="264"/>
      <c r="F111" s="264"/>
      <c r="G111" s="264"/>
      <c r="H111" s="264"/>
    </row>
    <row r="112" spans="2:8" ht="12.75">
      <c r="B112" s="264"/>
      <c r="C112" s="264"/>
      <c r="D112" s="264"/>
      <c r="E112" s="264"/>
      <c r="F112" s="264"/>
      <c r="G112" s="264"/>
      <c r="H112" s="264"/>
    </row>
    <row r="113" spans="2:8" ht="12.75">
      <c r="B113" s="264"/>
      <c r="C113" s="264"/>
      <c r="D113" s="264"/>
      <c r="E113" s="264"/>
      <c r="F113" s="264"/>
      <c r="G113" s="264"/>
      <c r="H113" s="264"/>
    </row>
    <row r="114" spans="2:8" ht="12.75">
      <c r="B114" s="264"/>
      <c r="C114" s="264"/>
      <c r="D114" s="264"/>
      <c r="E114" s="264"/>
      <c r="F114" s="264"/>
      <c r="G114" s="264"/>
      <c r="H114" s="264"/>
    </row>
    <row r="115" spans="2:8" ht="12.75">
      <c r="B115" s="264"/>
      <c r="C115" s="264"/>
      <c r="D115" s="264"/>
      <c r="E115" s="264"/>
      <c r="F115" s="264"/>
      <c r="G115" s="264"/>
      <c r="H115" s="264"/>
    </row>
    <row r="116" spans="2:8" ht="12.75">
      <c r="B116" s="264"/>
      <c r="C116" s="264"/>
      <c r="D116" s="264"/>
      <c r="E116" s="264"/>
      <c r="F116" s="264"/>
      <c r="G116" s="264"/>
      <c r="H116" s="264"/>
    </row>
    <row r="117" spans="2:8" ht="12.75">
      <c r="B117" s="264"/>
      <c r="C117" s="264"/>
      <c r="D117" s="264"/>
      <c r="E117" s="264"/>
      <c r="F117" s="264"/>
      <c r="G117" s="264"/>
      <c r="H117" s="264"/>
    </row>
    <row r="118" spans="2:8" ht="12.75">
      <c r="B118" s="264"/>
      <c r="C118" s="264"/>
      <c r="D118" s="264"/>
      <c r="E118" s="264"/>
      <c r="F118" s="264"/>
      <c r="G118" s="264"/>
      <c r="H118" s="264"/>
    </row>
    <row r="119" spans="2:8" ht="12.75">
      <c r="B119" s="264"/>
      <c r="C119" s="264"/>
      <c r="D119" s="264"/>
      <c r="E119" s="264"/>
      <c r="F119" s="264"/>
      <c r="G119" s="264"/>
      <c r="H119" s="264"/>
    </row>
    <row r="120" spans="2:8" ht="12.75">
      <c r="B120" s="264"/>
      <c r="C120" s="264"/>
      <c r="D120" s="264"/>
      <c r="E120" s="264"/>
      <c r="F120" s="264"/>
      <c r="G120" s="264"/>
      <c r="H120" s="264"/>
    </row>
    <row r="121" spans="2:8" ht="12.75">
      <c r="B121" s="264"/>
      <c r="C121" s="264"/>
      <c r="D121" s="264"/>
      <c r="E121" s="264"/>
      <c r="F121" s="264"/>
      <c r="G121" s="264"/>
      <c r="H121" s="264"/>
    </row>
    <row r="122" spans="2:8" ht="12.75">
      <c r="B122" s="264"/>
      <c r="C122" s="264"/>
      <c r="D122" s="264"/>
      <c r="E122" s="264"/>
      <c r="F122" s="264"/>
      <c r="G122" s="264"/>
      <c r="H122" s="264"/>
    </row>
    <row r="123" spans="2:8" ht="12.75">
      <c r="B123" s="264"/>
      <c r="C123" s="264"/>
      <c r="D123" s="264"/>
      <c r="E123" s="264"/>
      <c r="F123" s="264"/>
      <c r="G123" s="264"/>
      <c r="H123" s="264"/>
    </row>
    <row r="124" spans="2:8" ht="12.75">
      <c r="B124" s="264"/>
      <c r="C124" s="264"/>
      <c r="D124" s="264"/>
      <c r="E124" s="264"/>
      <c r="F124" s="264"/>
      <c r="G124" s="264"/>
      <c r="H124" s="264"/>
    </row>
    <row r="125" spans="2:8" ht="12.75">
      <c r="B125" s="264"/>
      <c r="C125" s="264"/>
      <c r="D125" s="264"/>
      <c r="E125" s="264"/>
      <c r="F125" s="264"/>
      <c r="G125" s="264"/>
      <c r="H125" s="264"/>
    </row>
    <row r="126" spans="2:8" ht="12.75">
      <c r="B126" s="264"/>
      <c r="C126" s="264"/>
      <c r="D126" s="264"/>
      <c r="E126" s="264"/>
      <c r="F126" s="264"/>
      <c r="G126" s="264"/>
      <c r="H126" s="264"/>
    </row>
    <row r="127" spans="2:8" ht="12.75">
      <c r="B127" s="264"/>
      <c r="C127" s="264"/>
      <c r="D127" s="264"/>
      <c r="E127" s="264"/>
      <c r="F127" s="264"/>
      <c r="G127" s="264"/>
      <c r="H127" s="264"/>
    </row>
    <row r="128" spans="2:8" ht="12.75">
      <c r="B128" s="264"/>
      <c r="C128" s="264"/>
      <c r="D128" s="264"/>
      <c r="E128" s="264"/>
      <c r="F128" s="264"/>
      <c r="G128" s="264"/>
      <c r="H128" s="264"/>
    </row>
    <row r="129" spans="2:8" ht="12.75">
      <c r="B129" s="264"/>
      <c r="C129" s="264"/>
      <c r="D129" s="264"/>
      <c r="E129" s="264"/>
      <c r="F129" s="264"/>
      <c r="G129" s="264"/>
      <c r="H129" s="264"/>
    </row>
    <row r="130" spans="2:8" ht="12.75">
      <c r="B130" s="264"/>
      <c r="C130" s="264"/>
      <c r="D130" s="264"/>
      <c r="E130" s="264"/>
      <c r="F130" s="264"/>
      <c r="G130" s="264"/>
      <c r="H130" s="264"/>
    </row>
    <row r="131" spans="2:8" ht="12.75">
      <c r="B131" s="264"/>
      <c r="C131" s="264"/>
      <c r="D131" s="264"/>
      <c r="E131" s="264"/>
      <c r="F131" s="264"/>
      <c r="G131" s="264"/>
      <c r="H131" s="264"/>
    </row>
    <row r="132" spans="2:8" ht="12.75">
      <c r="B132" s="264"/>
      <c r="C132" s="264"/>
      <c r="D132" s="264"/>
      <c r="E132" s="264"/>
      <c r="F132" s="264"/>
      <c r="G132" s="264"/>
      <c r="H132" s="264"/>
    </row>
    <row r="133" spans="2:8" ht="12.75">
      <c r="B133" s="264"/>
      <c r="C133" s="264"/>
      <c r="D133" s="264"/>
      <c r="E133" s="264"/>
      <c r="F133" s="264"/>
      <c r="G133" s="264"/>
      <c r="H133" s="264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65" customWidth="1"/>
  </cols>
  <sheetData>
    <row r="1" spans="2:8" ht="11.25">
      <c r="B1" s="265" t="s">
        <v>470</v>
      </c>
      <c r="C1" s="265" t="s">
        <v>471</v>
      </c>
      <c r="D1" s="265" t="s">
        <v>473</v>
      </c>
      <c r="E1" s="265" t="s">
        <v>474</v>
      </c>
      <c r="F1" s="265" t="s">
        <v>475</v>
      </c>
      <c r="G1" s="265" t="s">
        <v>476</v>
      </c>
      <c r="H1" s="265" t="s">
        <v>477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140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471</v>
      </c>
      <c r="B1" s="45" t="s">
        <v>470</v>
      </c>
      <c r="C1" s="45" t="s">
        <v>472</v>
      </c>
    </row>
    <row r="2" spans="1:5" ht="11.25">
      <c r="A2" s="45" t="s">
        <v>495</v>
      </c>
      <c r="B2" s="45" t="s">
        <v>495</v>
      </c>
      <c r="C2" s="45" t="s">
        <v>496</v>
      </c>
      <c r="D2" s="45" t="s">
        <v>495</v>
      </c>
      <c r="E2" s="45" t="s">
        <v>771</v>
      </c>
    </row>
    <row r="3" spans="1:5" ht="11.25">
      <c r="A3" s="45" t="s">
        <v>495</v>
      </c>
      <c r="B3" s="45" t="s">
        <v>497</v>
      </c>
      <c r="C3" s="45" t="s">
        <v>498</v>
      </c>
      <c r="D3" s="45" t="s">
        <v>501</v>
      </c>
      <c r="E3" s="45" t="s">
        <v>772</v>
      </c>
    </row>
    <row r="4" spans="1:5" ht="11.25">
      <c r="A4" s="45" t="s">
        <v>495</v>
      </c>
      <c r="B4" s="45" t="s">
        <v>499</v>
      </c>
      <c r="C4" s="45" t="s">
        <v>500</v>
      </c>
      <c r="D4" s="45" t="s">
        <v>525</v>
      </c>
      <c r="E4" s="45" t="s">
        <v>773</v>
      </c>
    </row>
    <row r="5" spans="1:5" ht="11.25">
      <c r="A5" s="45" t="s">
        <v>501</v>
      </c>
      <c r="B5" s="45" t="s">
        <v>503</v>
      </c>
      <c r="C5" s="45" t="s">
        <v>504</v>
      </c>
      <c r="D5" s="45" t="s">
        <v>539</v>
      </c>
      <c r="E5" s="45" t="s">
        <v>774</v>
      </c>
    </row>
    <row r="6" spans="1:5" ht="11.25">
      <c r="A6" s="45" t="s">
        <v>501</v>
      </c>
      <c r="B6" s="45" t="s">
        <v>501</v>
      </c>
      <c r="C6" s="45" t="s">
        <v>502</v>
      </c>
      <c r="D6" s="45" t="s">
        <v>553</v>
      </c>
      <c r="E6" s="45" t="s">
        <v>775</v>
      </c>
    </row>
    <row r="7" spans="1:5" ht="11.25">
      <c r="A7" s="45" t="s">
        <v>501</v>
      </c>
      <c r="B7" s="45" t="s">
        <v>505</v>
      </c>
      <c r="C7" s="45" t="s">
        <v>506</v>
      </c>
      <c r="D7" s="45" t="s">
        <v>570</v>
      </c>
      <c r="E7" s="45" t="s">
        <v>776</v>
      </c>
    </row>
    <row r="8" spans="1:5" ht="11.25">
      <c r="A8" s="45" t="s">
        <v>501</v>
      </c>
      <c r="B8" s="45" t="s">
        <v>507</v>
      </c>
      <c r="C8" s="45" t="s">
        <v>508</v>
      </c>
      <c r="D8" s="45" t="s">
        <v>572</v>
      </c>
      <c r="E8" s="45" t="s">
        <v>777</v>
      </c>
    </row>
    <row r="9" spans="1:5" ht="11.25">
      <c r="A9" s="45" t="s">
        <v>501</v>
      </c>
      <c r="B9" s="45" t="s">
        <v>509</v>
      </c>
      <c r="C9" s="45" t="s">
        <v>510</v>
      </c>
      <c r="D9" s="45" t="s">
        <v>574</v>
      </c>
      <c r="E9" s="45" t="s">
        <v>778</v>
      </c>
    </row>
    <row r="10" spans="1:5" ht="11.25">
      <c r="A10" s="45" t="s">
        <v>501</v>
      </c>
      <c r="B10" s="45" t="s">
        <v>511</v>
      </c>
      <c r="C10" s="45" t="s">
        <v>512</v>
      </c>
      <c r="D10" s="45" t="s">
        <v>576</v>
      </c>
      <c r="E10" s="45" t="s">
        <v>779</v>
      </c>
    </row>
    <row r="11" spans="1:5" ht="11.25">
      <c r="A11" s="45" t="s">
        <v>501</v>
      </c>
      <c r="B11" s="45" t="s">
        <v>513</v>
      </c>
      <c r="C11" s="45" t="s">
        <v>514</v>
      </c>
      <c r="D11" s="45" t="s">
        <v>578</v>
      </c>
      <c r="E11" s="45" t="s">
        <v>780</v>
      </c>
    </row>
    <row r="12" spans="1:5" ht="11.25">
      <c r="A12" s="45" t="s">
        <v>501</v>
      </c>
      <c r="B12" s="45" t="s">
        <v>515</v>
      </c>
      <c r="C12" s="45" t="s">
        <v>516</v>
      </c>
      <c r="D12" s="45" t="s">
        <v>581</v>
      </c>
      <c r="E12" s="45" t="s">
        <v>781</v>
      </c>
    </row>
    <row r="13" spans="1:5" ht="11.25">
      <c r="A13" s="45" t="s">
        <v>501</v>
      </c>
      <c r="B13" s="45" t="s">
        <v>517</v>
      </c>
      <c r="C13" s="45" t="s">
        <v>518</v>
      </c>
      <c r="D13" s="45" t="s">
        <v>589</v>
      </c>
      <c r="E13" s="45" t="s">
        <v>782</v>
      </c>
    </row>
    <row r="14" spans="1:5" ht="11.25">
      <c r="A14" s="45" t="s">
        <v>501</v>
      </c>
      <c r="B14" s="45" t="s">
        <v>519</v>
      </c>
      <c r="C14" s="45" t="s">
        <v>520</v>
      </c>
      <c r="D14" s="45" t="s">
        <v>593</v>
      </c>
      <c r="E14" s="45" t="s">
        <v>783</v>
      </c>
    </row>
    <row r="15" spans="1:5" ht="11.25">
      <c r="A15" s="45" t="s">
        <v>501</v>
      </c>
      <c r="B15" s="45" t="s">
        <v>521</v>
      </c>
      <c r="C15" s="45" t="s">
        <v>522</v>
      </c>
      <c r="D15" s="45" t="s">
        <v>607</v>
      </c>
      <c r="E15" s="45" t="s">
        <v>784</v>
      </c>
    </row>
    <row r="16" spans="1:5" ht="11.25">
      <c r="A16" s="45" t="s">
        <v>501</v>
      </c>
      <c r="B16" s="45" t="s">
        <v>523</v>
      </c>
      <c r="C16" s="45" t="s">
        <v>524</v>
      </c>
      <c r="D16" s="45" t="s">
        <v>621</v>
      </c>
      <c r="E16" s="45" t="s">
        <v>785</v>
      </c>
    </row>
    <row r="17" spans="1:5" ht="11.25">
      <c r="A17" s="45" t="s">
        <v>525</v>
      </c>
      <c r="B17" s="45" t="s">
        <v>525</v>
      </c>
      <c r="C17" s="45" t="s">
        <v>526</v>
      </c>
      <c r="D17" s="45" t="s">
        <v>629</v>
      </c>
      <c r="E17" s="45" t="s">
        <v>786</v>
      </c>
    </row>
    <row r="18" spans="1:5" ht="11.25">
      <c r="A18" s="45" t="s">
        <v>525</v>
      </c>
      <c r="B18" s="45" t="s">
        <v>527</v>
      </c>
      <c r="C18" s="45" t="s">
        <v>528</v>
      </c>
      <c r="D18" s="45" t="s">
        <v>633</v>
      </c>
      <c r="E18" s="45" t="s">
        <v>787</v>
      </c>
    </row>
    <row r="19" spans="1:5" ht="11.25">
      <c r="A19" s="45" t="s">
        <v>525</v>
      </c>
      <c r="B19" s="45" t="s">
        <v>529</v>
      </c>
      <c r="C19" s="45" t="s">
        <v>530</v>
      </c>
      <c r="D19" s="45" t="s">
        <v>637</v>
      </c>
      <c r="E19" s="45" t="s">
        <v>788</v>
      </c>
    </row>
    <row r="20" spans="1:5" ht="11.25">
      <c r="A20" s="45" t="s">
        <v>525</v>
      </c>
      <c r="B20" s="45" t="s">
        <v>531</v>
      </c>
      <c r="C20" s="45" t="s">
        <v>532</v>
      </c>
      <c r="D20" s="45" t="s">
        <v>641</v>
      </c>
      <c r="E20" s="45" t="s">
        <v>789</v>
      </c>
    </row>
    <row r="21" spans="1:5" ht="11.25">
      <c r="A21" s="45" t="s">
        <v>525</v>
      </c>
      <c r="B21" s="45" t="s">
        <v>533</v>
      </c>
      <c r="C21" s="45" t="s">
        <v>534</v>
      </c>
      <c r="D21" s="45" t="s">
        <v>649</v>
      </c>
      <c r="E21" s="45" t="s">
        <v>790</v>
      </c>
    </row>
    <row r="22" spans="1:5" ht="11.25">
      <c r="A22" s="45" t="s">
        <v>525</v>
      </c>
      <c r="B22" s="45" t="s">
        <v>535</v>
      </c>
      <c r="C22" s="45" t="s">
        <v>536</v>
      </c>
      <c r="D22" s="45" t="s">
        <v>661</v>
      </c>
      <c r="E22" s="45" t="s">
        <v>791</v>
      </c>
    </row>
    <row r="23" spans="1:5" ht="11.25">
      <c r="A23" s="45" t="s">
        <v>525</v>
      </c>
      <c r="B23" s="45" t="s">
        <v>537</v>
      </c>
      <c r="C23" s="45" t="s">
        <v>538</v>
      </c>
      <c r="D23" s="45" t="s">
        <v>667</v>
      </c>
      <c r="E23" s="45" t="s">
        <v>792</v>
      </c>
    </row>
    <row r="24" spans="1:5" ht="11.25">
      <c r="A24" s="45" t="s">
        <v>539</v>
      </c>
      <c r="B24" s="45" t="s">
        <v>541</v>
      </c>
      <c r="C24" s="45" t="s">
        <v>542</v>
      </c>
      <c r="D24" s="45" t="s">
        <v>693</v>
      </c>
      <c r="E24" s="45" t="s">
        <v>793</v>
      </c>
    </row>
    <row r="25" spans="1:5" ht="11.25">
      <c r="A25" s="45" t="s">
        <v>539</v>
      </c>
      <c r="B25" s="45" t="s">
        <v>539</v>
      </c>
      <c r="C25" s="45" t="s">
        <v>540</v>
      </c>
      <c r="D25" s="45" t="s">
        <v>705</v>
      </c>
      <c r="E25" s="45" t="s">
        <v>794</v>
      </c>
    </row>
    <row r="26" spans="1:5" ht="11.25">
      <c r="A26" s="45" t="s">
        <v>539</v>
      </c>
      <c r="B26" s="45" t="s">
        <v>543</v>
      </c>
      <c r="C26" s="45" t="s">
        <v>544</v>
      </c>
      <c r="D26" s="45" t="s">
        <v>721</v>
      </c>
      <c r="E26" s="45" t="s">
        <v>795</v>
      </c>
    </row>
    <row r="27" spans="1:5" ht="11.25">
      <c r="A27" s="45" t="s">
        <v>539</v>
      </c>
      <c r="B27" s="45" t="s">
        <v>545</v>
      </c>
      <c r="C27" s="45" t="s">
        <v>546</v>
      </c>
      <c r="D27" s="45" t="s">
        <v>727</v>
      </c>
      <c r="E27" s="45" t="s">
        <v>796</v>
      </c>
    </row>
    <row r="28" spans="1:5" ht="11.25">
      <c r="A28" s="45" t="s">
        <v>539</v>
      </c>
      <c r="B28" s="45" t="s">
        <v>547</v>
      </c>
      <c r="C28" s="45" t="s">
        <v>548</v>
      </c>
      <c r="D28" s="45" t="s">
        <v>749</v>
      </c>
      <c r="E28" s="45" t="s">
        <v>797</v>
      </c>
    </row>
    <row r="29" spans="1:5" ht="11.25">
      <c r="A29" s="45" t="s">
        <v>539</v>
      </c>
      <c r="B29" s="45" t="s">
        <v>549</v>
      </c>
      <c r="C29" s="45" t="s">
        <v>550</v>
      </c>
      <c r="D29" s="45" t="s">
        <v>755</v>
      </c>
      <c r="E29" s="45" t="s">
        <v>798</v>
      </c>
    </row>
    <row r="30" spans="1:5" ht="11.25">
      <c r="A30" s="45" t="s">
        <v>539</v>
      </c>
      <c r="B30" s="45" t="s">
        <v>551</v>
      </c>
      <c r="C30" s="45" t="s">
        <v>552</v>
      </c>
      <c r="D30" s="45" t="s">
        <v>759</v>
      </c>
      <c r="E30" s="45" t="s">
        <v>799</v>
      </c>
    </row>
    <row r="31" spans="1:5" ht="11.25">
      <c r="A31" s="45" t="s">
        <v>553</v>
      </c>
      <c r="B31" s="45" t="s">
        <v>555</v>
      </c>
      <c r="C31" s="45" t="s">
        <v>556</v>
      </c>
      <c r="D31" s="45" t="s">
        <v>767</v>
      </c>
      <c r="E31" s="45" t="s">
        <v>800</v>
      </c>
    </row>
    <row r="32" spans="1:3" ht="11.25">
      <c r="A32" s="45" t="s">
        <v>553</v>
      </c>
      <c r="B32" s="45" t="s">
        <v>553</v>
      </c>
      <c r="C32" s="45" t="s">
        <v>554</v>
      </c>
    </row>
    <row r="33" spans="1:3" ht="11.25">
      <c r="A33" s="45" t="s">
        <v>553</v>
      </c>
      <c r="B33" s="45" t="s">
        <v>557</v>
      </c>
      <c r="C33" s="45" t="s">
        <v>558</v>
      </c>
    </row>
    <row r="34" spans="1:3" ht="11.25">
      <c r="A34" s="45" t="s">
        <v>553</v>
      </c>
      <c r="B34" s="45" t="s">
        <v>559</v>
      </c>
      <c r="C34" s="45" t="s">
        <v>560</v>
      </c>
    </row>
    <row r="35" spans="1:3" ht="11.25">
      <c r="A35" s="45" t="s">
        <v>553</v>
      </c>
      <c r="B35" s="45" t="s">
        <v>515</v>
      </c>
      <c r="C35" s="45" t="s">
        <v>561</v>
      </c>
    </row>
    <row r="36" spans="1:3" ht="11.25">
      <c r="A36" s="45" t="s">
        <v>553</v>
      </c>
      <c r="B36" s="45" t="s">
        <v>562</v>
      </c>
      <c r="C36" s="45" t="s">
        <v>563</v>
      </c>
    </row>
    <row r="37" spans="1:3" ht="11.25">
      <c r="A37" s="45" t="s">
        <v>553</v>
      </c>
      <c r="B37" s="45" t="s">
        <v>564</v>
      </c>
      <c r="C37" s="45" t="s">
        <v>565</v>
      </c>
    </row>
    <row r="38" spans="1:3" ht="11.25">
      <c r="A38" s="45" t="s">
        <v>553</v>
      </c>
      <c r="B38" s="45" t="s">
        <v>566</v>
      </c>
      <c r="C38" s="45" t="s">
        <v>567</v>
      </c>
    </row>
    <row r="39" spans="1:3" ht="11.25">
      <c r="A39" s="45" t="s">
        <v>553</v>
      </c>
      <c r="B39" s="45" t="s">
        <v>568</v>
      </c>
      <c r="C39" s="45" t="s">
        <v>569</v>
      </c>
    </row>
    <row r="40" spans="1:3" ht="11.25">
      <c r="A40" s="45" t="s">
        <v>570</v>
      </c>
      <c r="B40" s="45" t="s">
        <v>570</v>
      </c>
      <c r="C40" s="45" t="s">
        <v>571</v>
      </c>
    </row>
    <row r="41" spans="1:3" ht="11.25">
      <c r="A41" s="45" t="s">
        <v>572</v>
      </c>
      <c r="B41" s="45" t="s">
        <v>572</v>
      </c>
      <c r="C41" s="45" t="s">
        <v>573</v>
      </c>
    </row>
    <row r="42" spans="1:3" ht="11.25">
      <c r="A42" s="45" t="s">
        <v>574</v>
      </c>
      <c r="B42" s="45" t="s">
        <v>574</v>
      </c>
      <c r="C42" s="45" t="s">
        <v>575</v>
      </c>
    </row>
    <row r="43" spans="1:3" ht="11.25">
      <c r="A43" s="45" t="s">
        <v>576</v>
      </c>
      <c r="B43" s="45" t="s">
        <v>576</v>
      </c>
      <c r="C43" s="45" t="s">
        <v>577</v>
      </c>
    </row>
    <row r="44" spans="1:3" ht="11.25">
      <c r="A44" s="45" t="s">
        <v>578</v>
      </c>
      <c r="B44" s="45" t="s">
        <v>578</v>
      </c>
      <c r="C44" s="45" t="s">
        <v>579</v>
      </c>
    </row>
    <row r="45" spans="1:3" ht="11.25">
      <c r="A45" s="45" t="s">
        <v>578</v>
      </c>
      <c r="B45" s="45" t="s">
        <v>578</v>
      </c>
      <c r="C45" s="45" t="s">
        <v>580</v>
      </c>
    </row>
    <row r="46" spans="1:3" ht="11.25">
      <c r="A46" s="45" t="s">
        <v>581</v>
      </c>
      <c r="B46" s="45" t="s">
        <v>583</v>
      </c>
      <c r="C46" s="45" t="s">
        <v>584</v>
      </c>
    </row>
    <row r="47" spans="1:3" ht="11.25">
      <c r="A47" s="45" t="s">
        <v>581</v>
      </c>
      <c r="B47" s="45" t="s">
        <v>581</v>
      </c>
      <c r="C47" s="45" t="s">
        <v>582</v>
      </c>
    </row>
    <row r="48" spans="1:3" ht="11.25">
      <c r="A48" s="45" t="s">
        <v>581</v>
      </c>
      <c r="B48" s="45" t="s">
        <v>585</v>
      </c>
      <c r="C48" s="45" t="s">
        <v>586</v>
      </c>
    </row>
    <row r="49" spans="1:3" ht="11.25">
      <c r="A49" s="45" t="s">
        <v>581</v>
      </c>
      <c r="B49" s="45" t="s">
        <v>587</v>
      </c>
      <c r="C49" s="45" t="s">
        <v>588</v>
      </c>
    </row>
    <row r="50" spans="1:3" ht="11.25">
      <c r="A50" s="45" t="s">
        <v>589</v>
      </c>
      <c r="B50" s="45" t="s">
        <v>589</v>
      </c>
      <c r="C50" s="45" t="s">
        <v>590</v>
      </c>
    </row>
    <row r="51" spans="1:3" ht="11.25">
      <c r="A51" s="45" t="s">
        <v>589</v>
      </c>
      <c r="B51" s="45" t="s">
        <v>591</v>
      </c>
      <c r="C51" s="45" t="s">
        <v>592</v>
      </c>
    </row>
    <row r="52" spans="1:3" ht="11.25">
      <c r="A52" s="45" t="s">
        <v>593</v>
      </c>
      <c r="B52" s="45" t="s">
        <v>595</v>
      </c>
      <c r="C52" s="45" t="s">
        <v>596</v>
      </c>
    </row>
    <row r="53" spans="1:3" ht="11.25">
      <c r="A53" s="45" t="s">
        <v>593</v>
      </c>
      <c r="B53" s="45" t="s">
        <v>593</v>
      </c>
      <c r="C53" s="45" t="s">
        <v>594</v>
      </c>
    </row>
    <row r="54" spans="1:3" ht="11.25">
      <c r="A54" s="45" t="s">
        <v>593</v>
      </c>
      <c r="B54" s="45" t="s">
        <v>597</v>
      </c>
      <c r="C54" s="45" t="s">
        <v>598</v>
      </c>
    </row>
    <row r="55" spans="1:3" ht="11.25">
      <c r="A55" s="45" t="s">
        <v>593</v>
      </c>
      <c r="B55" s="45" t="s">
        <v>599</v>
      </c>
      <c r="C55" s="45" t="s">
        <v>600</v>
      </c>
    </row>
    <row r="56" spans="1:3" ht="11.25">
      <c r="A56" s="45" t="s">
        <v>593</v>
      </c>
      <c r="B56" s="45" t="s">
        <v>601</v>
      </c>
      <c r="C56" s="45" t="s">
        <v>602</v>
      </c>
    </row>
    <row r="57" spans="1:3" ht="11.25">
      <c r="A57" s="45" t="s">
        <v>593</v>
      </c>
      <c r="B57" s="45" t="s">
        <v>603</v>
      </c>
      <c r="C57" s="45" t="s">
        <v>604</v>
      </c>
    </row>
    <row r="58" spans="1:3" ht="11.25">
      <c r="A58" s="45" t="s">
        <v>593</v>
      </c>
      <c r="B58" s="45" t="s">
        <v>605</v>
      </c>
      <c r="C58" s="45" t="s">
        <v>606</v>
      </c>
    </row>
    <row r="59" spans="1:3" ht="11.25">
      <c r="A59" s="45" t="s">
        <v>607</v>
      </c>
      <c r="B59" s="45" t="s">
        <v>609</v>
      </c>
      <c r="C59" s="45" t="s">
        <v>610</v>
      </c>
    </row>
    <row r="60" spans="1:3" ht="11.25">
      <c r="A60" s="45" t="s">
        <v>607</v>
      </c>
      <c r="B60" s="45" t="s">
        <v>607</v>
      </c>
      <c r="C60" s="45" t="s">
        <v>608</v>
      </c>
    </row>
    <row r="61" spans="1:3" ht="11.25">
      <c r="A61" s="45" t="s">
        <v>607</v>
      </c>
      <c r="B61" s="45" t="s">
        <v>611</v>
      </c>
      <c r="C61" s="45" t="s">
        <v>612</v>
      </c>
    </row>
    <row r="62" spans="1:3" ht="11.25">
      <c r="A62" s="45" t="s">
        <v>607</v>
      </c>
      <c r="B62" s="45" t="s">
        <v>613</v>
      </c>
      <c r="C62" s="45" t="s">
        <v>614</v>
      </c>
    </row>
    <row r="63" spans="1:3" ht="11.25">
      <c r="A63" s="45" t="s">
        <v>607</v>
      </c>
      <c r="B63" s="45" t="s">
        <v>615</v>
      </c>
      <c r="C63" s="45" t="s">
        <v>616</v>
      </c>
    </row>
    <row r="64" spans="1:3" ht="11.25">
      <c r="A64" s="45" t="s">
        <v>607</v>
      </c>
      <c r="B64" s="45" t="s">
        <v>617</v>
      </c>
      <c r="C64" s="45" t="s">
        <v>618</v>
      </c>
    </row>
    <row r="65" spans="1:3" ht="11.25">
      <c r="A65" s="45" t="s">
        <v>607</v>
      </c>
      <c r="B65" s="45" t="s">
        <v>619</v>
      </c>
      <c r="C65" s="45" t="s">
        <v>620</v>
      </c>
    </row>
    <row r="66" spans="1:3" ht="11.25">
      <c r="A66" s="45" t="s">
        <v>621</v>
      </c>
      <c r="B66" s="45" t="s">
        <v>623</v>
      </c>
      <c r="C66" s="45" t="s">
        <v>624</v>
      </c>
    </row>
    <row r="67" spans="1:3" ht="11.25">
      <c r="A67" s="45" t="s">
        <v>621</v>
      </c>
      <c r="B67" s="45" t="s">
        <v>621</v>
      </c>
      <c r="C67" s="45" t="s">
        <v>622</v>
      </c>
    </row>
    <row r="68" spans="1:3" ht="11.25">
      <c r="A68" s="45" t="s">
        <v>621</v>
      </c>
      <c r="B68" s="45" t="s">
        <v>625</v>
      </c>
      <c r="C68" s="45" t="s">
        <v>626</v>
      </c>
    </row>
    <row r="69" spans="1:3" ht="11.25">
      <c r="A69" s="45" t="s">
        <v>621</v>
      </c>
      <c r="B69" s="45" t="s">
        <v>627</v>
      </c>
      <c r="C69" s="45" t="s">
        <v>628</v>
      </c>
    </row>
    <row r="70" spans="1:3" ht="11.25">
      <c r="A70" s="45" t="s">
        <v>629</v>
      </c>
      <c r="B70" s="45" t="s">
        <v>629</v>
      </c>
      <c r="C70" s="45" t="s">
        <v>630</v>
      </c>
    </row>
    <row r="71" spans="1:3" ht="11.25">
      <c r="A71" s="45" t="s">
        <v>629</v>
      </c>
      <c r="B71" s="45" t="s">
        <v>631</v>
      </c>
      <c r="C71" s="45" t="s">
        <v>632</v>
      </c>
    </row>
    <row r="72" spans="1:3" ht="11.25">
      <c r="A72" s="45" t="s">
        <v>633</v>
      </c>
      <c r="B72" s="45" t="s">
        <v>633</v>
      </c>
      <c r="C72" s="45" t="s">
        <v>634</v>
      </c>
    </row>
    <row r="73" spans="1:3" ht="11.25">
      <c r="A73" s="45" t="s">
        <v>633</v>
      </c>
      <c r="B73" s="45" t="s">
        <v>635</v>
      </c>
      <c r="C73" s="45" t="s">
        <v>636</v>
      </c>
    </row>
    <row r="74" spans="1:3" ht="11.25">
      <c r="A74" s="45" t="s">
        <v>637</v>
      </c>
      <c r="B74" s="45" t="s">
        <v>637</v>
      </c>
      <c r="C74" s="45" t="s">
        <v>638</v>
      </c>
    </row>
    <row r="75" spans="1:3" ht="11.25">
      <c r="A75" s="45" t="s">
        <v>637</v>
      </c>
      <c r="B75" s="45" t="s">
        <v>639</v>
      </c>
      <c r="C75" s="45" t="s">
        <v>640</v>
      </c>
    </row>
    <row r="76" spans="1:3" ht="11.25">
      <c r="A76" s="45" t="s">
        <v>641</v>
      </c>
      <c r="B76" s="45" t="s">
        <v>643</v>
      </c>
      <c r="C76" s="45" t="s">
        <v>644</v>
      </c>
    </row>
    <row r="77" spans="1:3" ht="11.25">
      <c r="A77" s="45" t="s">
        <v>641</v>
      </c>
      <c r="B77" s="45" t="s">
        <v>641</v>
      </c>
      <c r="C77" s="45" t="s">
        <v>642</v>
      </c>
    </row>
    <row r="78" spans="1:3" ht="11.25">
      <c r="A78" s="45" t="s">
        <v>641</v>
      </c>
      <c r="B78" s="45" t="s">
        <v>645</v>
      </c>
      <c r="C78" s="45" t="s">
        <v>646</v>
      </c>
    </row>
    <row r="79" spans="1:3" ht="11.25">
      <c r="A79" s="45" t="s">
        <v>641</v>
      </c>
      <c r="B79" s="45" t="s">
        <v>647</v>
      </c>
      <c r="C79" s="45" t="s">
        <v>648</v>
      </c>
    </row>
    <row r="80" spans="1:3" ht="11.25">
      <c r="A80" s="45" t="s">
        <v>649</v>
      </c>
      <c r="B80" s="45" t="s">
        <v>651</v>
      </c>
      <c r="C80" s="45" t="s">
        <v>652</v>
      </c>
    </row>
    <row r="81" spans="1:3" ht="11.25">
      <c r="A81" s="45" t="s">
        <v>649</v>
      </c>
      <c r="B81" s="45" t="s">
        <v>649</v>
      </c>
      <c r="C81" s="45" t="s">
        <v>650</v>
      </c>
    </row>
    <row r="82" spans="1:3" ht="11.25">
      <c r="A82" s="45" t="s">
        <v>649</v>
      </c>
      <c r="B82" s="45" t="s">
        <v>653</v>
      </c>
      <c r="C82" s="45" t="s">
        <v>654</v>
      </c>
    </row>
    <row r="83" spans="1:3" ht="11.25">
      <c r="A83" s="45" t="s">
        <v>649</v>
      </c>
      <c r="B83" s="45" t="s">
        <v>655</v>
      </c>
      <c r="C83" s="45" t="s">
        <v>656</v>
      </c>
    </row>
    <row r="84" spans="1:3" ht="11.25">
      <c r="A84" s="45" t="s">
        <v>649</v>
      </c>
      <c r="B84" s="45" t="s">
        <v>657</v>
      </c>
      <c r="C84" s="45" t="s">
        <v>658</v>
      </c>
    </row>
    <row r="85" spans="1:3" ht="11.25">
      <c r="A85" s="45" t="s">
        <v>649</v>
      </c>
      <c r="B85" s="45" t="s">
        <v>659</v>
      </c>
      <c r="C85" s="45" t="s">
        <v>660</v>
      </c>
    </row>
    <row r="86" spans="1:3" ht="11.25">
      <c r="A86" s="45" t="s">
        <v>661</v>
      </c>
      <c r="B86" s="45" t="s">
        <v>661</v>
      </c>
      <c r="C86" s="45" t="s">
        <v>662</v>
      </c>
    </row>
    <row r="87" spans="1:3" ht="11.25">
      <c r="A87" s="45" t="s">
        <v>661</v>
      </c>
      <c r="B87" s="45" t="s">
        <v>663</v>
      </c>
      <c r="C87" s="45" t="s">
        <v>664</v>
      </c>
    </row>
    <row r="88" spans="1:3" ht="11.25">
      <c r="A88" s="45" t="s">
        <v>661</v>
      </c>
      <c r="B88" s="45" t="s">
        <v>665</v>
      </c>
      <c r="C88" s="45" t="s">
        <v>666</v>
      </c>
    </row>
    <row r="89" spans="1:3" ht="11.25">
      <c r="A89" s="45" t="s">
        <v>667</v>
      </c>
      <c r="B89" s="45" t="s">
        <v>669</v>
      </c>
      <c r="C89" s="45" t="s">
        <v>670</v>
      </c>
    </row>
    <row r="90" spans="1:3" ht="11.25">
      <c r="A90" s="45" t="s">
        <v>667</v>
      </c>
      <c r="B90" s="45" t="s">
        <v>671</v>
      </c>
      <c r="C90" s="45" t="s">
        <v>672</v>
      </c>
    </row>
    <row r="91" spans="1:3" ht="11.25">
      <c r="A91" s="45" t="s">
        <v>667</v>
      </c>
      <c r="B91" s="45" t="s">
        <v>673</v>
      </c>
      <c r="C91" s="45" t="s">
        <v>674</v>
      </c>
    </row>
    <row r="92" spans="1:3" ht="11.25">
      <c r="A92" s="45" t="s">
        <v>667</v>
      </c>
      <c r="B92" s="45" t="s">
        <v>675</v>
      </c>
      <c r="C92" s="45" t="s">
        <v>676</v>
      </c>
    </row>
    <row r="93" spans="1:3" ht="11.25">
      <c r="A93" s="45" t="s">
        <v>667</v>
      </c>
      <c r="B93" s="45" t="s">
        <v>677</v>
      </c>
      <c r="C93" s="45" t="s">
        <v>678</v>
      </c>
    </row>
    <row r="94" spans="1:3" ht="11.25">
      <c r="A94" s="45" t="s">
        <v>667</v>
      </c>
      <c r="B94" s="45" t="s">
        <v>679</v>
      </c>
      <c r="C94" s="45" t="s">
        <v>680</v>
      </c>
    </row>
    <row r="95" spans="1:3" ht="11.25">
      <c r="A95" s="45" t="s">
        <v>667</v>
      </c>
      <c r="B95" s="45" t="s">
        <v>681</v>
      </c>
      <c r="C95" s="45" t="s">
        <v>682</v>
      </c>
    </row>
    <row r="96" spans="1:3" ht="11.25">
      <c r="A96" s="45" t="s">
        <v>667</v>
      </c>
      <c r="B96" s="45" t="s">
        <v>683</v>
      </c>
      <c r="C96" s="45" t="s">
        <v>684</v>
      </c>
    </row>
    <row r="97" spans="1:3" ht="11.25">
      <c r="A97" s="45" t="s">
        <v>667</v>
      </c>
      <c r="B97" s="45" t="s">
        <v>667</v>
      </c>
      <c r="C97" s="45" t="s">
        <v>668</v>
      </c>
    </row>
    <row r="98" spans="1:3" ht="11.25">
      <c r="A98" s="45" t="s">
        <v>667</v>
      </c>
      <c r="B98" s="45" t="s">
        <v>685</v>
      </c>
      <c r="C98" s="45" t="s">
        <v>686</v>
      </c>
    </row>
    <row r="99" spans="1:3" ht="11.25">
      <c r="A99" s="45" t="s">
        <v>667</v>
      </c>
      <c r="B99" s="45" t="s">
        <v>687</v>
      </c>
      <c r="C99" s="45" t="s">
        <v>688</v>
      </c>
    </row>
    <row r="100" spans="1:3" ht="11.25">
      <c r="A100" s="45" t="s">
        <v>667</v>
      </c>
      <c r="B100" s="45" t="s">
        <v>689</v>
      </c>
      <c r="C100" s="45" t="s">
        <v>690</v>
      </c>
    </row>
    <row r="101" spans="1:3" ht="11.25">
      <c r="A101" s="45" t="s">
        <v>667</v>
      </c>
      <c r="B101" s="45" t="s">
        <v>691</v>
      </c>
      <c r="C101" s="45" t="s">
        <v>692</v>
      </c>
    </row>
    <row r="102" spans="1:3" ht="11.25">
      <c r="A102" s="45" t="s">
        <v>693</v>
      </c>
      <c r="B102" s="45" t="s">
        <v>695</v>
      </c>
      <c r="C102" s="45" t="s">
        <v>696</v>
      </c>
    </row>
    <row r="103" spans="1:3" ht="11.25">
      <c r="A103" s="45" t="s">
        <v>693</v>
      </c>
      <c r="B103" s="45" t="s">
        <v>697</v>
      </c>
      <c r="C103" s="45" t="s">
        <v>698</v>
      </c>
    </row>
    <row r="104" spans="1:3" ht="11.25">
      <c r="A104" s="45" t="s">
        <v>693</v>
      </c>
      <c r="B104" s="45" t="s">
        <v>693</v>
      </c>
      <c r="C104" s="45" t="s">
        <v>694</v>
      </c>
    </row>
    <row r="105" spans="1:3" ht="11.25">
      <c r="A105" s="45" t="s">
        <v>693</v>
      </c>
      <c r="B105" s="45" t="s">
        <v>699</v>
      </c>
      <c r="C105" s="45" t="s">
        <v>700</v>
      </c>
    </row>
    <row r="106" spans="1:3" ht="11.25">
      <c r="A106" s="45" t="s">
        <v>693</v>
      </c>
      <c r="B106" s="45" t="s">
        <v>701</v>
      </c>
      <c r="C106" s="45" t="s">
        <v>702</v>
      </c>
    </row>
    <row r="107" spans="1:3" ht="11.25">
      <c r="A107" s="45" t="s">
        <v>693</v>
      </c>
      <c r="B107" s="45" t="s">
        <v>703</v>
      </c>
      <c r="C107" s="45" t="s">
        <v>704</v>
      </c>
    </row>
    <row r="108" spans="1:3" ht="11.25">
      <c r="A108" s="45" t="s">
        <v>705</v>
      </c>
      <c r="B108" s="45" t="s">
        <v>707</v>
      </c>
      <c r="C108" s="45" t="s">
        <v>708</v>
      </c>
    </row>
    <row r="109" spans="1:3" ht="11.25">
      <c r="A109" s="45" t="s">
        <v>705</v>
      </c>
      <c r="B109" s="45" t="s">
        <v>709</v>
      </c>
      <c r="C109" s="45" t="s">
        <v>710</v>
      </c>
    </row>
    <row r="110" spans="1:3" ht="11.25">
      <c r="A110" s="45" t="s">
        <v>705</v>
      </c>
      <c r="B110" s="45" t="s">
        <v>711</v>
      </c>
      <c r="C110" s="45" t="s">
        <v>712</v>
      </c>
    </row>
    <row r="111" spans="1:3" ht="11.25">
      <c r="A111" s="45" t="s">
        <v>705</v>
      </c>
      <c r="B111" s="45" t="s">
        <v>713</v>
      </c>
      <c r="C111" s="45" t="s">
        <v>714</v>
      </c>
    </row>
    <row r="112" spans="1:3" ht="11.25">
      <c r="A112" s="45" t="s">
        <v>705</v>
      </c>
      <c r="B112" s="45" t="s">
        <v>705</v>
      </c>
      <c r="C112" s="45" t="s">
        <v>706</v>
      </c>
    </row>
    <row r="113" spans="1:3" ht="11.25">
      <c r="A113" s="45" t="s">
        <v>705</v>
      </c>
      <c r="B113" s="45" t="s">
        <v>715</v>
      </c>
      <c r="C113" s="45" t="s">
        <v>716</v>
      </c>
    </row>
    <row r="114" spans="1:3" ht="11.25">
      <c r="A114" s="45" t="s">
        <v>705</v>
      </c>
      <c r="B114" s="45" t="s">
        <v>717</v>
      </c>
      <c r="C114" s="45" t="s">
        <v>718</v>
      </c>
    </row>
    <row r="115" spans="1:3" ht="11.25">
      <c r="A115" s="45" t="s">
        <v>705</v>
      </c>
      <c r="B115" s="45" t="s">
        <v>719</v>
      </c>
      <c r="C115" s="45" t="s">
        <v>720</v>
      </c>
    </row>
    <row r="116" spans="1:3" ht="11.25">
      <c r="A116" s="45" t="s">
        <v>721</v>
      </c>
      <c r="B116" s="45" t="s">
        <v>723</v>
      </c>
      <c r="C116" s="45" t="s">
        <v>724</v>
      </c>
    </row>
    <row r="117" spans="1:3" ht="11.25">
      <c r="A117" s="45" t="s">
        <v>721</v>
      </c>
      <c r="B117" s="45" t="s">
        <v>721</v>
      </c>
      <c r="C117" s="45" t="s">
        <v>722</v>
      </c>
    </row>
    <row r="118" spans="1:3" ht="11.25">
      <c r="A118" s="45" t="s">
        <v>721</v>
      </c>
      <c r="B118" s="45" t="s">
        <v>725</v>
      </c>
      <c r="C118" s="45" t="s">
        <v>726</v>
      </c>
    </row>
    <row r="119" spans="1:3" ht="11.25">
      <c r="A119" s="45" t="s">
        <v>727</v>
      </c>
      <c r="B119" s="45" t="s">
        <v>729</v>
      </c>
      <c r="C119" s="45" t="s">
        <v>730</v>
      </c>
    </row>
    <row r="120" spans="1:3" ht="11.25">
      <c r="A120" s="45" t="s">
        <v>727</v>
      </c>
      <c r="B120" s="45" t="s">
        <v>731</v>
      </c>
      <c r="C120" s="45" t="s">
        <v>732</v>
      </c>
    </row>
    <row r="121" spans="1:3" ht="11.25">
      <c r="A121" s="45" t="s">
        <v>727</v>
      </c>
      <c r="B121" s="45" t="s">
        <v>733</v>
      </c>
      <c r="C121" s="45" t="s">
        <v>734</v>
      </c>
    </row>
    <row r="122" spans="1:3" ht="11.25">
      <c r="A122" s="45" t="s">
        <v>727</v>
      </c>
      <c r="B122" s="45" t="s">
        <v>735</v>
      </c>
      <c r="C122" s="45" t="s">
        <v>736</v>
      </c>
    </row>
    <row r="123" spans="1:3" ht="11.25">
      <c r="A123" s="45" t="s">
        <v>727</v>
      </c>
      <c r="B123" s="45" t="s">
        <v>737</v>
      </c>
      <c r="C123" s="45" t="s">
        <v>738</v>
      </c>
    </row>
    <row r="124" spans="1:3" ht="11.25">
      <c r="A124" s="45" t="s">
        <v>727</v>
      </c>
      <c r="B124" s="45" t="s">
        <v>739</v>
      </c>
      <c r="C124" s="45" t="s">
        <v>740</v>
      </c>
    </row>
    <row r="125" spans="1:3" ht="11.25">
      <c r="A125" s="45" t="s">
        <v>727</v>
      </c>
      <c r="B125" s="45" t="s">
        <v>741</v>
      </c>
      <c r="C125" s="45" t="s">
        <v>742</v>
      </c>
    </row>
    <row r="126" spans="1:3" ht="11.25">
      <c r="A126" s="45" t="s">
        <v>727</v>
      </c>
      <c r="B126" s="45" t="s">
        <v>727</v>
      </c>
      <c r="C126" s="45" t="s">
        <v>728</v>
      </c>
    </row>
    <row r="127" spans="1:3" ht="11.25">
      <c r="A127" s="45" t="s">
        <v>727</v>
      </c>
      <c r="B127" s="45" t="s">
        <v>743</v>
      </c>
      <c r="C127" s="45" t="s">
        <v>744</v>
      </c>
    </row>
    <row r="128" spans="1:3" ht="11.25">
      <c r="A128" s="45" t="s">
        <v>727</v>
      </c>
      <c r="B128" s="45" t="s">
        <v>745</v>
      </c>
      <c r="C128" s="45" t="s">
        <v>746</v>
      </c>
    </row>
    <row r="129" spans="1:3" ht="11.25">
      <c r="A129" s="45" t="s">
        <v>727</v>
      </c>
      <c r="B129" s="45" t="s">
        <v>747</v>
      </c>
      <c r="C129" s="45" t="s">
        <v>748</v>
      </c>
    </row>
    <row r="130" spans="1:3" ht="11.25">
      <c r="A130" s="45" t="s">
        <v>749</v>
      </c>
      <c r="B130" s="45" t="s">
        <v>751</v>
      </c>
      <c r="C130" s="45" t="s">
        <v>752</v>
      </c>
    </row>
    <row r="131" spans="1:3" ht="11.25">
      <c r="A131" s="45" t="s">
        <v>749</v>
      </c>
      <c r="B131" s="45" t="s">
        <v>749</v>
      </c>
      <c r="C131" s="45" t="s">
        <v>750</v>
      </c>
    </row>
    <row r="132" spans="1:3" ht="11.25">
      <c r="A132" s="45" t="s">
        <v>749</v>
      </c>
      <c r="B132" s="45" t="s">
        <v>753</v>
      </c>
      <c r="C132" s="45" t="s">
        <v>754</v>
      </c>
    </row>
    <row r="133" spans="1:3" ht="11.25">
      <c r="A133" s="45" t="s">
        <v>755</v>
      </c>
      <c r="B133" s="45" t="s">
        <v>755</v>
      </c>
      <c r="C133" s="45" t="s">
        <v>756</v>
      </c>
    </row>
    <row r="134" spans="1:3" ht="11.25">
      <c r="A134" s="45" t="s">
        <v>755</v>
      </c>
      <c r="B134" s="45" t="s">
        <v>757</v>
      </c>
      <c r="C134" s="45" t="s">
        <v>758</v>
      </c>
    </row>
    <row r="135" spans="1:3" ht="11.25">
      <c r="A135" s="45" t="s">
        <v>759</v>
      </c>
      <c r="B135" s="45" t="s">
        <v>761</v>
      </c>
      <c r="C135" s="45" t="s">
        <v>762</v>
      </c>
    </row>
    <row r="136" spans="1:3" ht="11.25">
      <c r="A136" s="45" t="s">
        <v>759</v>
      </c>
      <c r="B136" s="45" t="s">
        <v>763</v>
      </c>
      <c r="C136" s="45" t="s">
        <v>764</v>
      </c>
    </row>
    <row r="137" spans="1:3" ht="11.25">
      <c r="A137" s="45" t="s">
        <v>759</v>
      </c>
      <c r="B137" s="45" t="s">
        <v>759</v>
      </c>
      <c r="C137" s="45" t="s">
        <v>760</v>
      </c>
    </row>
    <row r="138" spans="1:3" ht="11.25">
      <c r="A138" s="45" t="s">
        <v>759</v>
      </c>
      <c r="B138" s="45" t="s">
        <v>765</v>
      </c>
      <c r="C138" s="45" t="s">
        <v>766</v>
      </c>
    </row>
    <row r="139" spans="1:3" ht="11.25">
      <c r="A139" s="45" t="s">
        <v>767</v>
      </c>
      <c r="B139" s="45" t="s">
        <v>767</v>
      </c>
      <c r="C139" s="45" t="s">
        <v>768</v>
      </c>
    </row>
    <row r="140" spans="1:3" ht="11.25">
      <c r="A140" s="45" t="s">
        <v>767</v>
      </c>
      <c r="B140" s="45" t="s">
        <v>769</v>
      </c>
      <c r="C140" s="45" t="s">
        <v>770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131</v>
      </c>
      <c r="B1" s="4"/>
    </row>
    <row r="2" spans="1:4" ht="11.25">
      <c r="A2" s="4" t="s">
        <v>133</v>
      </c>
      <c r="B2" s="6" t="s">
        <v>175</v>
      </c>
      <c r="D2" s="6" t="s">
        <v>10</v>
      </c>
    </row>
    <row r="3" spans="1:4" ht="11.25">
      <c r="A3" s="4" t="s">
        <v>103</v>
      </c>
      <c r="B3" s="7" t="s">
        <v>102</v>
      </c>
      <c r="D3" s="5" t="s">
        <v>11</v>
      </c>
    </row>
    <row r="4" spans="1:4" ht="11.25">
      <c r="A4" s="4" t="s">
        <v>104</v>
      </c>
      <c r="B4" s="7" t="s">
        <v>159</v>
      </c>
      <c r="D4" s="5" t="s">
        <v>12</v>
      </c>
    </row>
    <row r="5" spans="1:4" ht="11.25">
      <c r="A5" s="4" t="s">
        <v>135</v>
      </c>
      <c r="B5" s="4"/>
      <c r="D5" s="5" t="s">
        <v>13</v>
      </c>
    </row>
    <row r="6" spans="1:4" ht="11.25">
      <c r="A6" s="4" t="s">
        <v>136</v>
      </c>
      <c r="B6" s="4"/>
      <c r="D6" s="5" t="s">
        <v>14</v>
      </c>
    </row>
    <row r="7" spans="1:4" ht="11.25">
      <c r="A7" s="4" t="s">
        <v>137</v>
      </c>
      <c r="B7" s="4"/>
      <c r="D7" s="5" t="s">
        <v>15</v>
      </c>
    </row>
    <row r="8" spans="1:4" ht="11.25">
      <c r="A8" s="4" t="s">
        <v>132</v>
      </c>
      <c r="D8" s="5" t="s">
        <v>16</v>
      </c>
    </row>
    <row r="9" spans="1:4" ht="11.25">
      <c r="A9" s="4" t="s">
        <v>139</v>
      </c>
      <c r="D9" s="5" t="s">
        <v>17</v>
      </c>
    </row>
    <row r="10" spans="1:4" ht="11.25">
      <c r="A10" s="4" t="s">
        <v>134</v>
      </c>
      <c r="D10" s="5" t="s">
        <v>18</v>
      </c>
    </row>
    <row r="11" spans="1:4" ht="11.25">
      <c r="A11" s="4" t="s">
        <v>141</v>
      </c>
      <c r="D11" s="5" t="s">
        <v>19</v>
      </c>
    </row>
    <row r="12" spans="1:4" ht="11.25">
      <c r="A12" s="4" t="s">
        <v>142</v>
      </c>
      <c r="D12" s="5" t="s">
        <v>20</v>
      </c>
    </row>
    <row r="13" spans="1:4" ht="11.25">
      <c r="A13" s="4" t="s">
        <v>143</v>
      </c>
      <c r="D13" s="5" t="s">
        <v>21</v>
      </c>
    </row>
    <row r="14" spans="1:4" ht="11.25">
      <c r="A14" s="4" t="s">
        <v>144</v>
      </c>
      <c r="D14" s="5" t="s">
        <v>22</v>
      </c>
    </row>
    <row r="15" spans="1:4" ht="11.25">
      <c r="A15" s="4" t="s">
        <v>145</v>
      </c>
      <c r="D15" s="5" t="s">
        <v>23</v>
      </c>
    </row>
    <row r="16" spans="1:4" ht="11.25">
      <c r="A16" s="4" t="s">
        <v>138</v>
      </c>
      <c r="D16" s="5" t="s">
        <v>24</v>
      </c>
    </row>
    <row r="17" ht="11.25">
      <c r="A17" s="4" t="s">
        <v>36</v>
      </c>
    </row>
    <row r="18" spans="1:2" ht="11.25">
      <c r="A18" s="4" t="s">
        <v>140</v>
      </c>
      <c r="B18" s="6" t="s">
        <v>34</v>
      </c>
    </row>
    <row r="19" spans="1:2" ht="11.25">
      <c r="A19" s="4" t="s">
        <v>37</v>
      </c>
      <c r="B19" s="5" t="s">
        <v>27</v>
      </c>
    </row>
    <row r="20" spans="1:2" ht="11.25">
      <c r="A20" s="4" t="s">
        <v>38</v>
      </c>
      <c r="B20" s="5" t="s">
        <v>28</v>
      </c>
    </row>
    <row r="21" spans="1:2" ht="11.25">
      <c r="A21" s="4" t="s">
        <v>146</v>
      </c>
      <c r="B21" s="5" t="s">
        <v>29</v>
      </c>
    </row>
    <row r="22" spans="1:2" ht="11.25">
      <c r="A22" s="4" t="s">
        <v>147</v>
      </c>
      <c r="B22" s="5" t="s">
        <v>30</v>
      </c>
    </row>
    <row r="23" spans="1:2" ht="11.25">
      <c r="A23" s="4" t="s">
        <v>148</v>
      </c>
      <c r="B23" s="5" t="s">
        <v>31</v>
      </c>
    </row>
    <row r="24" spans="1:2" ht="11.25">
      <c r="A24" s="4" t="s">
        <v>39</v>
      </c>
      <c r="B24" s="5" t="s">
        <v>32</v>
      </c>
    </row>
    <row r="25" spans="1:2" ht="11.25">
      <c r="A25" s="4" t="s">
        <v>41</v>
      </c>
      <c r="B25" s="5" t="s">
        <v>33</v>
      </c>
    </row>
    <row r="26" ht="11.25">
      <c r="A26" s="4" t="s">
        <v>42</v>
      </c>
    </row>
    <row r="27" ht="11.25">
      <c r="A27" s="4" t="s">
        <v>46</v>
      </c>
    </row>
    <row r="28" ht="11.25">
      <c r="A28" s="4" t="s">
        <v>40</v>
      </c>
    </row>
    <row r="29" ht="11.25">
      <c r="A29" s="4" t="s">
        <v>50</v>
      </c>
    </row>
    <row r="30" ht="11.25">
      <c r="A30" s="4" t="s">
        <v>43</v>
      </c>
    </row>
    <row r="31" ht="11.25">
      <c r="A31" s="4" t="s">
        <v>44</v>
      </c>
    </row>
    <row r="32" ht="11.25">
      <c r="A32" s="4" t="s">
        <v>45</v>
      </c>
    </row>
    <row r="33" spans="1:2" ht="11.25">
      <c r="A33" s="4" t="s">
        <v>52</v>
      </c>
      <c r="B33" s="5" t="s">
        <v>77</v>
      </c>
    </row>
    <row r="34" spans="1:2" ht="11.25">
      <c r="A34" s="4" t="s">
        <v>53</v>
      </c>
      <c r="B34" s="5" t="s">
        <v>78</v>
      </c>
    </row>
    <row r="35" spans="1:2" ht="11.25">
      <c r="A35" s="4" t="s">
        <v>54</v>
      </c>
      <c r="B35" s="5" t="s">
        <v>79</v>
      </c>
    </row>
    <row r="36" spans="1:2" ht="11.25">
      <c r="A36" s="4" t="s">
        <v>124</v>
      </c>
      <c r="B36" s="5" t="s">
        <v>81</v>
      </c>
    </row>
    <row r="37" spans="1:2" ht="11.25">
      <c r="A37" s="4" t="s">
        <v>48</v>
      </c>
      <c r="B37" s="5" t="s">
        <v>82</v>
      </c>
    </row>
    <row r="38" spans="1:2" ht="11.25">
      <c r="A38" s="4" t="s">
        <v>49</v>
      </c>
      <c r="B38" s="5" t="s">
        <v>83</v>
      </c>
    </row>
    <row r="39" spans="1:2" ht="11.25">
      <c r="A39" s="4" t="s">
        <v>51</v>
      </c>
      <c r="B39" s="5" t="s">
        <v>80</v>
      </c>
    </row>
    <row r="40" ht="11.25">
      <c r="A40" s="4" t="s">
        <v>60</v>
      </c>
    </row>
    <row r="41" ht="11.25">
      <c r="A41" s="4" t="s">
        <v>65</v>
      </c>
    </row>
    <row r="42" ht="11.25">
      <c r="A42" s="4" t="s">
        <v>66</v>
      </c>
    </row>
    <row r="43" ht="11.25">
      <c r="A43" s="4" t="s">
        <v>55</v>
      </c>
    </row>
    <row r="44" ht="11.25">
      <c r="A44" s="4" t="s">
        <v>56</v>
      </c>
    </row>
    <row r="45" ht="11.25">
      <c r="A45" s="4" t="s">
        <v>57</v>
      </c>
    </row>
    <row r="46" ht="11.25">
      <c r="A46" s="4" t="s">
        <v>58</v>
      </c>
    </row>
    <row r="47" ht="11.25">
      <c r="A47" s="4" t="s">
        <v>70</v>
      </c>
    </row>
    <row r="48" ht="11.25">
      <c r="A48" s="4" t="s">
        <v>71</v>
      </c>
    </row>
    <row r="49" ht="11.25">
      <c r="A49" s="4" t="s">
        <v>151</v>
      </c>
    </row>
    <row r="50" ht="11.25">
      <c r="A50" s="4" t="s">
        <v>72</v>
      </c>
    </row>
    <row r="51" ht="11.25">
      <c r="A51" s="4" t="s">
        <v>152</v>
      </c>
    </row>
    <row r="52" ht="11.25">
      <c r="A52" s="4" t="s">
        <v>73</v>
      </c>
    </row>
    <row r="53" spans="1:2" ht="11.25">
      <c r="A53" s="4" t="s">
        <v>61</v>
      </c>
      <c r="B53" s="4"/>
    </row>
    <row r="54" spans="1:2" ht="11.25">
      <c r="A54" s="4" t="s">
        <v>62</v>
      </c>
      <c r="B54" s="4"/>
    </row>
    <row r="55" spans="1:2" ht="11.25">
      <c r="A55" s="4" t="s">
        <v>63</v>
      </c>
      <c r="B55" s="4"/>
    </row>
    <row r="56" spans="1:2" ht="11.25">
      <c r="A56" s="4" t="s">
        <v>64</v>
      </c>
      <c r="B56" s="4"/>
    </row>
    <row r="57" spans="1:2" ht="11.25">
      <c r="A57" s="4" t="s">
        <v>149</v>
      </c>
      <c r="B57" s="4"/>
    </row>
    <row r="58" spans="1:2" ht="11.25">
      <c r="A58" s="4" t="s">
        <v>153</v>
      </c>
      <c r="B58" s="4"/>
    </row>
    <row r="59" spans="1:2" ht="11.25">
      <c r="A59" s="4" t="s">
        <v>150</v>
      </c>
      <c r="B59" s="4"/>
    </row>
    <row r="60" spans="1:2" ht="11.25">
      <c r="A60" s="4" t="s">
        <v>67</v>
      </c>
      <c r="B60" s="4"/>
    </row>
    <row r="61" spans="1:2" ht="11.25">
      <c r="A61" s="4" t="s">
        <v>68</v>
      </c>
      <c r="B61" s="4"/>
    </row>
    <row r="62" spans="1:2" ht="11.25">
      <c r="A62" s="4" t="s">
        <v>69</v>
      </c>
      <c r="B62" s="4"/>
    </row>
    <row r="63" spans="1:2" ht="11.25">
      <c r="A63" s="4" t="s">
        <v>74</v>
      </c>
      <c r="B63" s="4"/>
    </row>
    <row r="64" spans="1:2" ht="11.25">
      <c r="A64" s="4" t="s">
        <v>75</v>
      </c>
      <c r="B64" s="4"/>
    </row>
    <row r="65" spans="1:2" ht="11.25">
      <c r="A65" s="4" t="s">
        <v>155</v>
      </c>
      <c r="B65" s="4"/>
    </row>
    <row r="66" spans="1:2" ht="11.25">
      <c r="A66" s="4" t="s">
        <v>156</v>
      </c>
      <c r="B66" s="4"/>
    </row>
    <row r="67" spans="1:2" ht="11.25">
      <c r="A67" s="4" t="s">
        <v>157</v>
      </c>
      <c r="B67" s="4"/>
    </row>
    <row r="68" spans="1:2" ht="11.25">
      <c r="A68" s="4" t="s">
        <v>154</v>
      </c>
      <c r="B68" s="4"/>
    </row>
    <row r="69" spans="1:2" ht="11.25">
      <c r="A69" s="4" t="s">
        <v>162</v>
      </c>
      <c r="B69" s="4"/>
    </row>
    <row r="70" spans="1:2" ht="11.25">
      <c r="A70" s="4" t="s">
        <v>163</v>
      </c>
      <c r="B70" s="4"/>
    </row>
    <row r="71" spans="1:2" ht="11.25">
      <c r="A71" s="4" t="s">
        <v>158</v>
      </c>
      <c r="B71" s="4"/>
    </row>
    <row r="72" spans="1:2" ht="11.25">
      <c r="A72" s="4" t="s">
        <v>166</v>
      </c>
      <c r="B72" s="4"/>
    </row>
    <row r="73" spans="1:2" ht="11.25">
      <c r="A73" s="4" t="s">
        <v>160</v>
      </c>
      <c r="B73" s="4"/>
    </row>
    <row r="74" spans="1:2" ht="11.25">
      <c r="A74" s="4" t="s">
        <v>161</v>
      </c>
      <c r="B74" s="4"/>
    </row>
    <row r="75" spans="1:2" ht="11.25">
      <c r="A75" s="4" t="s">
        <v>170</v>
      </c>
      <c r="B75" s="4"/>
    </row>
    <row r="76" spans="1:2" ht="11.25">
      <c r="A76" s="4" t="s">
        <v>164</v>
      </c>
      <c r="B76" s="4"/>
    </row>
    <row r="77" spans="1:2" ht="11.25">
      <c r="A77" s="4" t="s">
        <v>165</v>
      </c>
      <c r="B77" s="4"/>
    </row>
    <row r="78" spans="1:2" ht="11.25">
      <c r="A78" s="4" t="s">
        <v>171</v>
      </c>
      <c r="B78" s="4"/>
    </row>
    <row r="79" spans="1:2" ht="11.25">
      <c r="A79" s="4" t="s">
        <v>174</v>
      </c>
      <c r="B79" s="4"/>
    </row>
    <row r="80" spans="1:2" ht="11.25">
      <c r="A80" s="4" t="s">
        <v>172</v>
      </c>
      <c r="B80" s="4"/>
    </row>
    <row r="81" spans="1:2" ht="11.25">
      <c r="A81" s="4" t="s">
        <v>173</v>
      </c>
      <c r="B81" s="4"/>
    </row>
    <row r="82" spans="1:2" ht="11.25">
      <c r="A82" s="4" t="s">
        <v>167</v>
      </c>
      <c r="B82" s="4"/>
    </row>
    <row r="83" spans="1:2" ht="11.25">
      <c r="A83" s="4" t="s">
        <v>168</v>
      </c>
      <c r="B83" s="4"/>
    </row>
    <row r="84" spans="1:2" ht="11.25">
      <c r="A84" s="4" t="s">
        <v>169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421"/>
      <c r="F3" s="424"/>
      <c r="G3" s="116" t="s">
        <v>328</v>
      </c>
      <c r="H3" s="129" t="s">
        <v>327</v>
      </c>
      <c r="I3" s="138"/>
      <c r="J3" s="156" t="s">
        <v>221</v>
      </c>
    </row>
    <row r="4" spans="3:10" s="90" customFormat="1" ht="12.75">
      <c r="C4" s="111"/>
      <c r="D4" s="112"/>
      <c r="E4" s="422"/>
      <c r="F4" s="425"/>
      <c r="G4" s="126" t="s">
        <v>326</v>
      </c>
      <c r="H4" s="328">
        <f>IF(J4,"",J5)</f>
      </c>
      <c r="I4" s="138"/>
      <c r="J4" s="329" t="b">
        <f>ISNA(J5)</f>
        <v>1</v>
      </c>
    </row>
    <row r="5" spans="3:10" s="90" customFormat="1" ht="101.25">
      <c r="C5" s="111"/>
      <c r="D5" s="112"/>
      <c r="E5" s="422"/>
      <c r="F5" s="425"/>
      <c r="G5" s="116" t="s">
        <v>490</v>
      </c>
      <c r="H5" s="129" t="s">
        <v>327</v>
      </c>
      <c r="I5" s="130">
        <f>IF(I4="",0,IF(I4=0,0,I3/I4))</f>
        <v>0</v>
      </c>
      <c r="J5" s="329" t="e">
        <f>INDEX(tech!G$24:G$51,MATCH(F3,tech!F$24:F$51,0))</f>
        <v>#N/A</v>
      </c>
    </row>
    <row r="6" spans="3:10" s="90" customFormat="1" ht="33.75">
      <c r="C6" s="111"/>
      <c r="D6" s="112"/>
      <c r="E6" s="423"/>
      <c r="F6" s="426"/>
      <c r="G6" s="126" t="s">
        <v>302</v>
      </c>
      <c r="H6" s="132" t="s">
        <v>329</v>
      </c>
      <c r="I6" s="139"/>
      <c r="J6" s="155"/>
    </row>
    <row r="12" s="280" customFormat="1" ht="12.75">
      <c r="A12" s="281" t="s">
        <v>469</v>
      </c>
    </row>
    <row r="13" s="279" customFormat="1" ht="12.75"/>
    <row r="14" spans="1:33" s="90" customFormat="1" ht="33.75">
      <c r="A14" s="276"/>
      <c r="B14" s="276"/>
      <c r="C14" s="276"/>
      <c r="D14" s="282" t="s">
        <v>478</v>
      </c>
      <c r="E14" s="278"/>
      <c r="F14" s="283"/>
      <c r="G14" s="33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1"/>
      <c r="T14" s="200"/>
      <c r="U14" s="200"/>
      <c r="V14" s="201"/>
      <c r="W14" s="202"/>
      <c r="X14" s="199"/>
      <c r="Y14" s="97"/>
      <c r="Z14" s="104"/>
      <c r="AA14" s="104"/>
      <c r="AB14" s="104"/>
      <c r="AC14" s="104"/>
      <c r="AD14" s="104"/>
      <c r="AE14" s="104"/>
      <c r="AF14" s="104"/>
      <c r="AG14" s="104"/>
    </row>
    <row r="16" s="280" customFormat="1" ht="12.75">
      <c r="A16" s="281" t="s">
        <v>489</v>
      </c>
    </row>
    <row r="18" spans="3:8" s="90" customFormat="1" ht="33.75">
      <c r="C18" s="111"/>
      <c r="D18" s="282" t="s">
        <v>478</v>
      </c>
      <c r="E18" s="272"/>
      <c r="F18" s="316"/>
      <c r="G18" s="137"/>
      <c r="H18" s="115"/>
    </row>
    <row r="20" s="280" customFormat="1" ht="12.75">
      <c r="A20" s="281" t="s">
        <v>271</v>
      </c>
    </row>
    <row r="22" spans="4:8" s="90" customFormat="1" ht="11.25">
      <c r="D22" s="95"/>
      <c r="E22" s="331"/>
      <c r="F22" s="336"/>
      <c r="G22" s="340"/>
      <c r="H22" s="115"/>
    </row>
    <row r="25" spans="6:7" ht="11.25">
      <c r="F25" s="325" t="s">
        <v>233</v>
      </c>
      <c r="G25" s="1" t="s">
        <v>234</v>
      </c>
    </row>
    <row r="26" spans="6:7" ht="11.25">
      <c r="F26" s="326" t="s">
        <v>235</v>
      </c>
      <c r="G26" s="1" t="s">
        <v>236</v>
      </c>
    </row>
    <row r="27" spans="6:7" ht="11.25">
      <c r="F27" s="326" t="s">
        <v>237</v>
      </c>
      <c r="G27" s="1" t="s">
        <v>238</v>
      </c>
    </row>
    <row r="28" spans="6:7" ht="11.25">
      <c r="F28" s="326" t="s">
        <v>239</v>
      </c>
      <c r="G28" s="1" t="s">
        <v>238</v>
      </c>
    </row>
    <row r="29" spans="6:7" ht="11.25">
      <c r="F29" s="326" t="s">
        <v>240</v>
      </c>
      <c r="G29" s="1" t="s">
        <v>238</v>
      </c>
    </row>
    <row r="30" spans="6:7" ht="11.25">
      <c r="F30" s="326" t="s">
        <v>241</v>
      </c>
      <c r="G30" s="1" t="s">
        <v>238</v>
      </c>
    </row>
    <row r="31" spans="6:7" ht="11.25">
      <c r="F31" s="326" t="s">
        <v>242</v>
      </c>
      <c r="G31" s="1" t="s">
        <v>238</v>
      </c>
    </row>
    <row r="32" spans="6:7" ht="11.25">
      <c r="F32" s="326" t="s">
        <v>243</v>
      </c>
      <c r="G32" s="1" t="s">
        <v>238</v>
      </c>
    </row>
    <row r="33" spans="6:7" ht="11.25">
      <c r="F33" s="326" t="s">
        <v>244</v>
      </c>
      <c r="G33" s="1" t="s">
        <v>238</v>
      </c>
    </row>
    <row r="34" spans="6:7" ht="11.25">
      <c r="F34" s="326" t="s">
        <v>245</v>
      </c>
      <c r="G34" s="1" t="s">
        <v>238</v>
      </c>
    </row>
    <row r="35" spans="6:7" ht="11.25">
      <c r="F35" s="326" t="s">
        <v>246</v>
      </c>
      <c r="G35" s="1" t="s">
        <v>247</v>
      </c>
    </row>
    <row r="36" spans="6:7" ht="11.25">
      <c r="F36" s="326" t="s">
        <v>248</v>
      </c>
      <c r="G36" s="1" t="s">
        <v>247</v>
      </c>
    </row>
    <row r="37" spans="6:7" ht="11.25">
      <c r="F37" s="326" t="s">
        <v>249</v>
      </c>
      <c r="G37" s="1" t="s">
        <v>247</v>
      </c>
    </row>
    <row r="38" spans="6:7" ht="11.25">
      <c r="F38" s="326" t="s">
        <v>250</v>
      </c>
      <c r="G38" s="1" t="s">
        <v>247</v>
      </c>
    </row>
    <row r="39" spans="6:7" ht="11.25">
      <c r="F39" s="326" t="s">
        <v>251</v>
      </c>
      <c r="G39" s="1" t="s">
        <v>238</v>
      </c>
    </row>
    <row r="40" spans="6:7" ht="11.25">
      <c r="F40" s="326" t="s">
        <v>252</v>
      </c>
      <c r="G40" s="1" t="s">
        <v>238</v>
      </c>
    </row>
    <row r="41" spans="6:7" ht="11.25">
      <c r="F41" s="326" t="s">
        <v>253</v>
      </c>
      <c r="G41" s="1" t="s">
        <v>238</v>
      </c>
    </row>
    <row r="42" spans="6:7" ht="11.25">
      <c r="F42" s="326" t="s">
        <v>254</v>
      </c>
      <c r="G42" s="1" t="s">
        <v>247</v>
      </c>
    </row>
    <row r="43" spans="6:7" ht="11.25">
      <c r="F43" s="326" t="s">
        <v>255</v>
      </c>
      <c r="G43" s="1" t="s">
        <v>238</v>
      </c>
    </row>
    <row r="44" spans="6:7" ht="11.25">
      <c r="F44" s="326" t="s">
        <v>256</v>
      </c>
      <c r="G44" s="1" t="s">
        <v>238</v>
      </c>
    </row>
    <row r="45" spans="6:7" ht="22.5">
      <c r="F45" s="326" t="s">
        <v>257</v>
      </c>
      <c r="G45" s="1" t="s">
        <v>234</v>
      </c>
    </row>
    <row r="46" spans="6:7" ht="11.25">
      <c r="F46" s="326" t="s">
        <v>258</v>
      </c>
      <c r="G46" s="1" t="s">
        <v>259</v>
      </c>
    </row>
    <row r="47" spans="6:7" ht="11.25">
      <c r="F47" s="326" t="s">
        <v>260</v>
      </c>
      <c r="G47" s="1" t="s">
        <v>259</v>
      </c>
    </row>
    <row r="48" spans="6:7" ht="11.25">
      <c r="F48" s="326" t="s">
        <v>261</v>
      </c>
      <c r="G48" s="1" t="s">
        <v>259</v>
      </c>
    </row>
    <row r="49" spans="6:7" ht="11.25">
      <c r="F49" s="326" t="s">
        <v>262</v>
      </c>
      <c r="G49" s="1" t="s">
        <v>259</v>
      </c>
    </row>
    <row r="50" spans="6:7" ht="11.25">
      <c r="F50" s="326" t="s">
        <v>263</v>
      </c>
      <c r="G50" s="1" t="s">
        <v>264</v>
      </c>
    </row>
    <row r="51" ht="11.25">
      <c r="F51" s="327" t="s">
        <v>265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10">
      <selection activeCell="F19" sqref="F19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Удмуртская республика</v>
      </c>
      <c r="B1" s="10" t="str">
        <f>IF(god="","Не определено",god)</f>
        <v>2010</v>
      </c>
      <c r="C1" s="39" t="str">
        <f>org&amp;"_INN:"&amp;inn&amp;"_KPP:"&amp;kpp</f>
        <v>ОАО "Удмуртская птицефабрика"_INN:1829004249_KPP:182901001</v>
      </c>
      <c r="G1" s="40"/>
    </row>
    <row r="2" spans="1:7" s="39" customFormat="1" ht="11.25" customHeight="1">
      <c r="A2" s="9" t="str">
        <f>IF(org="","Не определено",org)</f>
        <v>ОАО "Удмуртская птицефабрика"</v>
      </c>
      <c r="B2" s="10" t="str">
        <f>IF(inn="","Не определено",inn)</f>
        <v>1829004249</v>
      </c>
      <c r="G2" s="40"/>
    </row>
    <row r="3" spans="1:9" ht="12.75" customHeight="1">
      <c r="A3" s="9" t="str">
        <f>IF(mo="","Не определено",mo)</f>
        <v>Город Глазов</v>
      </c>
      <c r="B3" s="10" t="str">
        <f>IF(oktmo="","Не определено",oktmo)</f>
        <v>94720000</v>
      </c>
      <c r="D3" s="11"/>
      <c r="E3" s="12"/>
      <c r="F3" s="13"/>
      <c r="G3" s="380" t="str">
        <f>version</f>
        <v>Версия 3.0</v>
      </c>
      <c r="H3" s="380"/>
      <c r="I3" s="194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182901001</v>
      </c>
      <c r="D4" s="15"/>
      <c r="E4" s="351" t="s">
        <v>215</v>
      </c>
      <c r="F4" s="352"/>
      <c r="G4" s="353"/>
      <c r="H4" s="16"/>
      <c r="I4" s="195"/>
    </row>
    <row r="5" spans="4:9" ht="12" thickBot="1">
      <c r="D5" s="15"/>
      <c r="E5" s="16"/>
      <c r="F5" s="16"/>
      <c r="G5" s="17"/>
      <c r="H5" s="16"/>
      <c r="I5" s="195"/>
    </row>
    <row r="6" spans="4:9" ht="16.5" customHeight="1">
      <c r="D6" s="15"/>
      <c r="E6" s="354" t="s">
        <v>214</v>
      </c>
      <c r="F6" s="355"/>
      <c r="G6" s="18"/>
      <c r="H6" s="16"/>
      <c r="I6" s="195"/>
    </row>
    <row r="7" spans="1:9" ht="24.75" customHeight="1" thickBot="1">
      <c r="A7" s="65"/>
      <c r="D7" s="15"/>
      <c r="E7" s="349" t="s">
        <v>170</v>
      </c>
      <c r="F7" s="350"/>
      <c r="G7" s="17"/>
      <c r="H7" s="16"/>
      <c r="I7" s="195"/>
    </row>
    <row r="8" spans="1:9" ht="12" customHeight="1" thickBot="1">
      <c r="A8" s="65"/>
      <c r="D8" s="19"/>
      <c r="E8" s="20"/>
      <c r="F8" s="41"/>
      <c r="G8" s="26"/>
      <c r="H8" s="41"/>
      <c r="I8" s="195"/>
    </row>
    <row r="9" spans="4:9" ht="30" customHeight="1" thickBot="1">
      <c r="D9" s="19"/>
      <c r="E9" s="51" t="s">
        <v>216</v>
      </c>
      <c r="F9" s="21" t="s">
        <v>14</v>
      </c>
      <c r="G9" s="192" t="s">
        <v>217</v>
      </c>
      <c r="H9" s="215" t="s">
        <v>809</v>
      </c>
      <c r="I9" s="195"/>
    </row>
    <row r="10" spans="4:9" ht="12" customHeight="1" thickBot="1">
      <c r="D10" s="19"/>
      <c r="E10" s="22"/>
      <c r="F10" s="16"/>
      <c r="G10" s="23"/>
      <c r="H10" s="193"/>
      <c r="I10" s="195"/>
    </row>
    <row r="11" spans="1:9" ht="37.5" customHeight="1" thickBot="1">
      <c r="A11" s="9" t="s">
        <v>92</v>
      </c>
      <c r="B11" s="10" t="s">
        <v>176</v>
      </c>
      <c r="D11" s="19"/>
      <c r="E11" s="51" t="s">
        <v>177</v>
      </c>
      <c r="F11" s="42" t="s">
        <v>159</v>
      </c>
      <c r="G11" s="192" t="s">
        <v>218</v>
      </c>
      <c r="H11" s="215" t="s">
        <v>806</v>
      </c>
      <c r="I11" s="195"/>
    </row>
    <row r="12" spans="1:9" ht="12" customHeight="1" thickBot="1">
      <c r="A12" s="9">
        <v>132</v>
      </c>
      <c r="D12" s="19"/>
      <c r="E12" s="22"/>
      <c r="F12" s="23"/>
      <c r="G12" s="23"/>
      <c r="H12" s="193"/>
      <c r="I12" s="195"/>
    </row>
    <row r="13" spans="4:10" ht="32.25" customHeight="1" thickBot="1">
      <c r="D13" s="19"/>
      <c r="E13" s="52" t="s">
        <v>801</v>
      </c>
      <c r="F13" s="348" t="s">
        <v>807</v>
      </c>
      <c r="G13" s="381"/>
      <c r="H13" s="193"/>
      <c r="I13" s="195"/>
      <c r="J13" s="37"/>
    </row>
    <row r="14" spans="4:9" ht="15" customHeight="1" hidden="1">
      <c r="D14" s="19"/>
      <c r="E14" s="24"/>
      <c r="F14" s="25"/>
      <c r="G14" s="23"/>
      <c r="H14" s="193"/>
      <c r="I14" s="195"/>
    </row>
    <row r="15" spans="4:9" ht="24.75" customHeight="1" hidden="1" thickBot="1">
      <c r="D15" s="19"/>
      <c r="E15" s="52" t="s">
        <v>178</v>
      </c>
      <c r="F15" s="382"/>
      <c r="G15" s="383"/>
      <c r="H15" s="193" t="s">
        <v>25</v>
      </c>
      <c r="I15" s="195"/>
    </row>
    <row r="16" spans="4:9" ht="12" customHeight="1" thickBot="1">
      <c r="D16" s="19"/>
      <c r="E16" s="24"/>
      <c r="F16" s="25"/>
      <c r="G16" s="23"/>
      <c r="H16" s="193"/>
      <c r="I16" s="195"/>
    </row>
    <row r="17" spans="4:9" ht="19.5" customHeight="1">
      <c r="D17" s="19"/>
      <c r="E17" s="53" t="s">
        <v>804</v>
      </c>
      <c r="F17" s="57" t="s">
        <v>821</v>
      </c>
      <c r="G17" s="26"/>
      <c r="H17" s="254" t="s">
        <v>76</v>
      </c>
      <c r="I17" s="195"/>
    </row>
    <row r="18" spans="4:9" ht="19.5" customHeight="1" thickBot="1">
      <c r="D18" s="19"/>
      <c r="E18" s="54" t="s">
        <v>805</v>
      </c>
      <c r="F18" s="58" t="s">
        <v>820</v>
      </c>
      <c r="G18" s="27"/>
      <c r="H18" s="255" t="s">
        <v>349</v>
      </c>
      <c r="I18" s="195"/>
    </row>
    <row r="19" spans="4:9" ht="12" customHeight="1" thickBot="1">
      <c r="D19" s="19"/>
      <c r="E19" s="22"/>
      <c r="F19" s="16"/>
      <c r="G19" s="23"/>
      <c r="H19" s="193"/>
      <c r="I19" s="195"/>
    </row>
    <row r="20" spans="4:9" ht="24.75" customHeight="1">
      <c r="D20" s="19"/>
      <c r="E20" s="55" t="s">
        <v>35</v>
      </c>
      <c r="F20" s="376" t="s">
        <v>33</v>
      </c>
      <c r="G20" s="377"/>
      <c r="H20" s="254" t="s">
        <v>482</v>
      </c>
      <c r="I20" s="195"/>
    </row>
    <row r="21" spans="4:9" ht="24" customHeight="1" thickBot="1">
      <c r="D21" s="19"/>
      <c r="E21" s="258" t="s">
        <v>481</v>
      </c>
      <c r="F21" s="378" t="s">
        <v>808</v>
      </c>
      <c r="G21" s="379"/>
      <c r="H21" s="255" t="s">
        <v>202</v>
      </c>
      <c r="I21" s="195"/>
    </row>
    <row r="22" spans="3:17" ht="39.75" customHeight="1">
      <c r="C22" s="46"/>
      <c r="D22" s="19"/>
      <c r="E22" s="259" t="s">
        <v>802</v>
      </c>
      <c r="F22" s="260" t="s">
        <v>9</v>
      </c>
      <c r="G22" s="261" t="s">
        <v>572</v>
      </c>
      <c r="H22" s="16"/>
      <c r="I22" s="195"/>
      <c r="O22" s="47"/>
      <c r="P22" s="47"/>
      <c r="Q22" s="48"/>
    </row>
    <row r="23" spans="4:9" ht="24.75" customHeight="1">
      <c r="D23" s="19"/>
      <c r="E23" s="374" t="s">
        <v>803</v>
      </c>
      <c r="F23" s="44" t="s">
        <v>93</v>
      </c>
      <c r="G23" s="50" t="s">
        <v>572</v>
      </c>
      <c r="H23" s="16" t="s">
        <v>179</v>
      </c>
      <c r="I23" s="195"/>
    </row>
    <row r="24" spans="4:9" ht="24.75" customHeight="1" thickBot="1">
      <c r="D24" s="19"/>
      <c r="E24" s="375"/>
      <c r="F24" s="56" t="s">
        <v>130</v>
      </c>
      <c r="G24" s="59" t="s">
        <v>573</v>
      </c>
      <c r="H24" s="193"/>
      <c r="I24" s="195"/>
    </row>
    <row r="25" spans="4:9" ht="12" customHeight="1" thickBot="1">
      <c r="D25" s="19"/>
      <c r="E25" s="22"/>
      <c r="F25" s="16"/>
      <c r="G25" s="23"/>
      <c r="H25" s="193"/>
      <c r="I25" s="195"/>
    </row>
    <row r="26" spans="1:9" ht="27" customHeight="1" thickBot="1">
      <c r="A26" s="28" t="s">
        <v>94</v>
      </c>
      <c r="B26" s="10" t="s">
        <v>181</v>
      </c>
      <c r="D26" s="15"/>
      <c r="E26" s="386" t="s">
        <v>181</v>
      </c>
      <c r="F26" s="387"/>
      <c r="G26" s="61" t="s">
        <v>813</v>
      </c>
      <c r="H26" s="16"/>
      <c r="I26" s="195"/>
    </row>
    <row r="27" spans="1:9" ht="27" customHeight="1">
      <c r="A27" s="28" t="s">
        <v>95</v>
      </c>
      <c r="B27" s="10" t="s">
        <v>125</v>
      </c>
      <c r="D27" s="15"/>
      <c r="E27" s="388" t="s">
        <v>125</v>
      </c>
      <c r="F27" s="389"/>
      <c r="G27" s="61" t="s">
        <v>813</v>
      </c>
      <c r="H27" s="16"/>
      <c r="I27" s="195"/>
    </row>
    <row r="28" spans="1:9" ht="21" customHeight="1">
      <c r="A28" s="28" t="s">
        <v>96</v>
      </c>
      <c r="B28" s="10" t="s">
        <v>183</v>
      </c>
      <c r="D28" s="15"/>
      <c r="E28" s="374" t="s">
        <v>184</v>
      </c>
      <c r="F28" s="43" t="s">
        <v>185</v>
      </c>
      <c r="G28" s="62" t="s">
        <v>814</v>
      </c>
      <c r="H28" s="16"/>
      <c r="I28" s="195"/>
    </row>
    <row r="29" spans="1:9" ht="21" customHeight="1">
      <c r="A29" s="28" t="s">
        <v>97</v>
      </c>
      <c r="B29" s="10" t="s">
        <v>186</v>
      </c>
      <c r="D29" s="15"/>
      <c r="E29" s="374"/>
      <c r="F29" s="43" t="s">
        <v>187</v>
      </c>
      <c r="G29" s="62" t="s">
        <v>815</v>
      </c>
      <c r="H29" s="16"/>
      <c r="I29" s="195"/>
    </row>
    <row r="30" spans="1:9" ht="21" customHeight="1">
      <c r="A30" s="28" t="s">
        <v>98</v>
      </c>
      <c r="B30" s="10" t="s">
        <v>188</v>
      </c>
      <c r="D30" s="15"/>
      <c r="E30" s="374" t="s">
        <v>189</v>
      </c>
      <c r="F30" s="43" t="s">
        <v>185</v>
      </c>
      <c r="G30" s="62" t="s">
        <v>816</v>
      </c>
      <c r="H30" s="16"/>
      <c r="I30" s="195"/>
    </row>
    <row r="31" spans="1:9" ht="21" customHeight="1">
      <c r="A31" s="28" t="s">
        <v>99</v>
      </c>
      <c r="B31" s="10" t="s">
        <v>190</v>
      </c>
      <c r="D31" s="15"/>
      <c r="E31" s="374"/>
      <c r="F31" s="43" t="s">
        <v>187</v>
      </c>
      <c r="G31" s="62" t="s">
        <v>815</v>
      </c>
      <c r="H31" s="16"/>
      <c r="I31" s="195"/>
    </row>
    <row r="32" spans="1:9" ht="21" customHeight="1">
      <c r="A32" s="28" t="s">
        <v>180</v>
      </c>
      <c r="B32" s="29" t="s">
        <v>191</v>
      </c>
      <c r="D32" s="30"/>
      <c r="E32" s="384" t="s">
        <v>192</v>
      </c>
      <c r="F32" s="31" t="s">
        <v>185</v>
      </c>
      <c r="G32" s="63" t="s">
        <v>818</v>
      </c>
      <c r="H32" s="197"/>
      <c r="I32" s="195"/>
    </row>
    <row r="33" spans="1:9" ht="21" customHeight="1">
      <c r="A33" s="28" t="s">
        <v>182</v>
      </c>
      <c r="B33" s="29" t="s">
        <v>193</v>
      </c>
      <c r="D33" s="30"/>
      <c r="E33" s="384"/>
      <c r="F33" s="31" t="s">
        <v>194</v>
      </c>
      <c r="G33" s="63" t="s">
        <v>817</v>
      </c>
      <c r="H33" s="197"/>
      <c r="I33" s="195"/>
    </row>
    <row r="34" spans="1:9" ht="21" customHeight="1">
      <c r="A34" s="28" t="s">
        <v>100</v>
      </c>
      <c r="B34" s="29" t="s">
        <v>195</v>
      </c>
      <c r="D34" s="30"/>
      <c r="E34" s="384"/>
      <c r="F34" s="31" t="s">
        <v>187</v>
      </c>
      <c r="G34" s="62" t="s">
        <v>815</v>
      </c>
      <c r="H34" s="197"/>
      <c r="I34" s="195"/>
    </row>
    <row r="35" spans="1:9" ht="21" customHeight="1" thickBot="1">
      <c r="A35" s="28" t="s">
        <v>101</v>
      </c>
      <c r="B35" s="29" t="s">
        <v>196</v>
      </c>
      <c r="D35" s="30"/>
      <c r="E35" s="385"/>
      <c r="F35" s="49" t="s">
        <v>197</v>
      </c>
      <c r="G35" s="64" t="s">
        <v>819</v>
      </c>
      <c r="H35" s="197"/>
      <c r="I35" s="195"/>
    </row>
    <row r="36" spans="4:9" ht="11.25">
      <c r="D36" s="32"/>
      <c r="E36" s="33"/>
      <c r="F36" s="33"/>
      <c r="G36" s="34"/>
      <c r="H36" s="33"/>
      <c r="I36" s="19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E32:E35"/>
    <mergeCell ref="E26:F26"/>
    <mergeCell ref="E28:E29"/>
    <mergeCell ref="E30:E31"/>
    <mergeCell ref="E27:F27"/>
    <mergeCell ref="E23:E24"/>
    <mergeCell ref="F20:G20"/>
    <mergeCell ref="F21:G21"/>
    <mergeCell ref="G3:H3"/>
    <mergeCell ref="E4:G4"/>
    <mergeCell ref="E6:F6"/>
    <mergeCell ref="E7:F7"/>
    <mergeCell ref="F13:G13"/>
    <mergeCell ref="F15:G15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MO_LIST_8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321</v>
      </c>
      <c r="C2" s="81" t="s">
        <v>322</v>
      </c>
      <c r="D2" s="82" t="s">
        <v>127</v>
      </c>
      <c r="E2" s="79"/>
    </row>
    <row r="3" spans="1:5" ht="34.5" customHeight="1">
      <c r="A3" s="79"/>
      <c r="B3" s="145" t="s">
        <v>222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323</v>
      </c>
      <c r="E3" s="79"/>
    </row>
    <row r="4" spans="1:5" ht="34.5" customHeight="1">
      <c r="A4" s="79"/>
      <c r="B4" s="89" t="s">
        <v>205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323</v>
      </c>
      <c r="E4" s="79"/>
    </row>
    <row r="5" spans="1:5" ht="34.5" customHeight="1">
      <c r="A5" s="79"/>
      <c r="B5" s="150" t="s">
        <v>223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323</v>
      </c>
      <c r="E5" s="79"/>
    </row>
    <row r="6" spans="2:4" ht="34.5" customHeight="1">
      <c r="B6" s="89" t="s">
        <v>224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323</v>
      </c>
    </row>
    <row r="7" spans="1:5" ht="34.5" customHeight="1">
      <c r="A7" s="79"/>
      <c r="B7" s="150" t="s">
        <v>225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323</v>
      </c>
      <c r="E7" s="79"/>
    </row>
    <row r="8" spans="1:5" ht="34.5" customHeight="1">
      <c r="A8" s="79"/>
      <c r="B8" s="89" t="s">
        <v>226</v>
      </c>
      <c r="C8" s="148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9" t="s">
        <v>323</v>
      </c>
      <c r="E8" s="79"/>
    </row>
    <row r="9" spans="1:5" ht="34.5" customHeight="1" thickBot="1">
      <c r="A9" s="79"/>
      <c r="B9" s="152" t="s">
        <v>206</v>
      </c>
      <c r="C9" s="338" t="str">
        <f>'Ссылки на публикации'!E10</f>
        <v>Ссылки на публикации в других источниках</v>
      </c>
      <c r="D9" s="153" t="s">
        <v>323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3" ht="24" customHeight="1">
      <c r="B39" s="77"/>
      <c r="C39" s="77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J33"/>
  <sheetViews>
    <sheetView zoomScalePageLayoutView="0" workbookViewId="0" topLeftCell="C7">
      <selection activeCell="X16" sqref="X16"/>
    </sheetView>
  </sheetViews>
  <sheetFormatPr defaultColWidth="9.00390625" defaultRowHeight="12.75"/>
  <cols>
    <col min="1" max="2" width="9.125" style="90" hidden="1" customWidth="1"/>
    <col min="3" max="3" width="2.75390625" style="90" customWidth="1"/>
    <col min="4" max="4" width="24.125" style="90" customWidth="1"/>
    <col min="5" max="5" width="6.875" style="90" customWidth="1"/>
    <col min="6" max="6" width="50.75390625" style="90" customWidth="1"/>
    <col min="7" max="7" width="22.125" style="90" customWidth="1"/>
    <col min="8" max="8" width="20.75390625" style="90" customWidth="1"/>
    <col min="9" max="10" width="20.75390625" style="90" hidden="1" customWidth="1"/>
    <col min="11" max="11" width="21.75390625" style="90" customWidth="1"/>
    <col min="12" max="13" width="25.125" style="90" hidden="1" customWidth="1"/>
    <col min="14" max="14" width="19.875" style="90" customWidth="1"/>
    <col min="15" max="16" width="24.25390625" style="90" hidden="1" customWidth="1"/>
    <col min="17" max="17" width="19.375" style="90" customWidth="1"/>
    <col min="18" max="18" width="23.25390625" style="90" hidden="1" customWidth="1"/>
    <col min="19" max="19" width="23.75390625" style="90" hidden="1" customWidth="1"/>
    <col min="20" max="20" width="12.625" style="90" customWidth="1"/>
    <col min="21" max="21" width="20.625" style="90" customWidth="1"/>
    <col min="22" max="22" width="18.875" style="90" customWidth="1"/>
    <col min="23" max="23" width="30.00390625" style="90" customWidth="1"/>
    <col min="24" max="24" width="18.625" style="90" customWidth="1"/>
    <col min="25" max="25" width="3.125" style="90" customWidth="1"/>
    <col min="2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4:36" ht="12.75" customHeight="1">
      <c r="D9" s="95"/>
      <c r="E9" s="96"/>
      <c r="F9" s="203" t="s">
        <v>324</v>
      </c>
      <c r="G9" s="203"/>
      <c r="H9" s="203"/>
      <c r="I9" s="203"/>
      <c r="J9" s="203"/>
      <c r="K9" s="203"/>
      <c r="L9" s="203"/>
      <c r="M9" s="269"/>
      <c r="N9" s="269"/>
      <c r="O9" s="96"/>
      <c r="P9" s="97"/>
      <c r="Q9" s="96"/>
      <c r="R9" s="96"/>
      <c r="S9" s="96"/>
      <c r="T9" s="96"/>
      <c r="U9" s="96"/>
      <c r="V9" s="96"/>
      <c r="W9" s="96"/>
      <c r="X9" s="96"/>
      <c r="Y9" s="266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2" ht="30.75" customHeight="1">
      <c r="C10" s="100"/>
      <c r="D10" s="101"/>
      <c r="E10" s="396" t="s">
        <v>347</v>
      </c>
      <c r="F10" s="397"/>
      <c r="G10" s="397"/>
      <c r="H10" s="397"/>
      <c r="I10" s="397"/>
      <c r="J10" s="397"/>
      <c r="K10" s="397"/>
      <c r="L10" s="397"/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397"/>
      <c r="X10" s="398"/>
      <c r="Y10" s="267"/>
      <c r="Z10" s="104"/>
      <c r="AA10" s="104"/>
      <c r="AB10" s="104"/>
      <c r="AC10" s="104"/>
      <c r="AD10" s="104"/>
      <c r="AE10" s="104"/>
      <c r="AF10" s="104"/>
    </row>
    <row r="11" spans="3:32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68"/>
      <c r="P11" s="97"/>
      <c r="Q11" s="96"/>
      <c r="R11" s="96"/>
      <c r="S11" s="96"/>
      <c r="T11" s="96"/>
      <c r="U11" s="96"/>
      <c r="V11" s="96"/>
      <c r="W11" s="96"/>
      <c r="X11" s="96"/>
      <c r="Y11" s="267"/>
      <c r="Z11" s="104"/>
      <c r="AA11" s="104"/>
      <c r="AB11" s="104"/>
      <c r="AC11" s="104"/>
      <c r="AD11" s="104"/>
      <c r="AE11" s="104"/>
      <c r="AF11" s="104"/>
    </row>
    <row r="12" spans="1:33" ht="22.5" customHeight="1">
      <c r="A12" s="276"/>
      <c r="B12" s="276"/>
      <c r="C12" s="276"/>
      <c r="D12" s="277"/>
      <c r="E12" s="401" t="s">
        <v>26</v>
      </c>
      <c r="F12" s="413" t="s">
        <v>1</v>
      </c>
      <c r="G12" s="414"/>
      <c r="H12" s="405" t="s">
        <v>454</v>
      </c>
      <c r="I12" s="411"/>
      <c r="J12" s="412"/>
      <c r="K12" s="404" t="s">
        <v>455</v>
      </c>
      <c r="L12" s="404"/>
      <c r="M12" s="404"/>
      <c r="N12" s="404" t="s">
        <v>456</v>
      </c>
      <c r="O12" s="404"/>
      <c r="P12" s="404"/>
      <c r="Q12" s="405" t="s">
        <v>457</v>
      </c>
      <c r="R12" s="406"/>
      <c r="S12" s="407"/>
      <c r="T12" s="390" t="s">
        <v>219</v>
      </c>
      <c r="U12" s="390" t="s">
        <v>220</v>
      </c>
      <c r="V12" s="390" t="s">
        <v>199</v>
      </c>
      <c r="W12" s="390" t="s">
        <v>200</v>
      </c>
      <c r="X12" s="393" t="s">
        <v>342</v>
      </c>
      <c r="Y12" s="97"/>
      <c r="Z12" s="104"/>
      <c r="AA12" s="104"/>
      <c r="AB12" s="104"/>
      <c r="AC12" s="104"/>
      <c r="AD12" s="104"/>
      <c r="AE12" s="104"/>
      <c r="AF12" s="104"/>
      <c r="AG12" s="104"/>
    </row>
    <row r="13" spans="1:33" ht="12.75" customHeight="1">
      <c r="A13" s="276"/>
      <c r="B13" s="276"/>
      <c r="C13" s="276"/>
      <c r="D13" s="277"/>
      <c r="E13" s="402"/>
      <c r="F13" s="415"/>
      <c r="G13" s="416"/>
      <c r="H13" s="408" t="s">
        <v>458</v>
      </c>
      <c r="I13" s="408" t="s">
        <v>459</v>
      </c>
      <c r="J13" s="408"/>
      <c r="K13" s="408" t="s">
        <v>458</v>
      </c>
      <c r="L13" s="408" t="s">
        <v>459</v>
      </c>
      <c r="M13" s="408"/>
      <c r="N13" s="408" t="s">
        <v>458</v>
      </c>
      <c r="O13" s="408" t="s">
        <v>459</v>
      </c>
      <c r="P13" s="408"/>
      <c r="Q13" s="408" t="s">
        <v>458</v>
      </c>
      <c r="R13" s="408" t="s">
        <v>459</v>
      </c>
      <c r="S13" s="410"/>
      <c r="T13" s="391"/>
      <c r="U13" s="391"/>
      <c r="V13" s="391"/>
      <c r="W13" s="391"/>
      <c r="X13" s="394"/>
      <c r="Y13" s="97"/>
      <c r="Z13" s="104"/>
      <c r="AA13" s="104"/>
      <c r="AB13" s="104"/>
      <c r="AC13" s="104"/>
      <c r="AD13" s="104"/>
      <c r="AE13" s="104"/>
      <c r="AF13" s="104"/>
      <c r="AG13" s="104"/>
    </row>
    <row r="14" spans="1:33" ht="34.5" thickBot="1">
      <c r="A14" s="276"/>
      <c r="B14" s="276"/>
      <c r="C14" s="276"/>
      <c r="D14" s="277"/>
      <c r="E14" s="403"/>
      <c r="F14" s="415"/>
      <c r="G14" s="416"/>
      <c r="H14" s="409"/>
      <c r="I14" s="344" t="s">
        <v>4</v>
      </c>
      <c r="J14" s="345" t="s">
        <v>3</v>
      </c>
      <c r="K14" s="409"/>
      <c r="L14" s="344" t="s">
        <v>4</v>
      </c>
      <c r="M14" s="345" t="s">
        <v>3</v>
      </c>
      <c r="N14" s="409"/>
      <c r="O14" s="344" t="s">
        <v>4</v>
      </c>
      <c r="P14" s="345" t="s">
        <v>3</v>
      </c>
      <c r="Q14" s="409"/>
      <c r="R14" s="344" t="s">
        <v>4</v>
      </c>
      <c r="S14" s="345" t="s">
        <v>3</v>
      </c>
      <c r="T14" s="392"/>
      <c r="U14" s="392"/>
      <c r="V14" s="392"/>
      <c r="W14" s="392"/>
      <c r="X14" s="395"/>
      <c r="Y14" s="97"/>
      <c r="Z14" s="104"/>
      <c r="AA14" s="104"/>
      <c r="AB14" s="104"/>
      <c r="AC14" s="104"/>
      <c r="AD14" s="104"/>
      <c r="AE14" s="104"/>
      <c r="AF14" s="104"/>
      <c r="AG14" s="104"/>
    </row>
    <row r="15" spans="1:33" ht="12.75" customHeight="1" thickBot="1">
      <c r="A15" s="276"/>
      <c r="B15" s="276"/>
      <c r="C15" s="276"/>
      <c r="D15" s="277"/>
      <c r="E15" s="299">
        <v>1</v>
      </c>
      <c r="F15" s="399">
        <v>2</v>
      </c>
      <c r="G15" s="400"/>
      <c r="H15" s="300">
        <v>3</v>
      </c>
      <c r="I15" s="300">
        <v>4</v>
      </c>
      <c r="J15" s="300">
        <v>5</v>
      </c>
      <c r="K15" s="300">
        <v>6</v>
      </c>
      <c r="L15" s="300">
        <v>7</v>
      </c>
      <c r="M15" s="300">
        <v>8</v>
      </c>
      <c r="N15" s="300">
        <v>9</v>
      </c>
      <c r="O15" s="300">
        <v>10</v>
      </c>
      <c r="P15" s="300">
        <v>11</v>
      </c>
      <c r="Q15" s="300">
        <v>12</v>
      </c>
      <c r="R15" s="300">
        <v>13</v>
      </c>
      <c r="S15" s="300">
        <v>14</v>
      </c>
      <c r="T15" s="300">
        <v>15</v>
      </c>
      <c r="U15" s="300">
        <v>16</v>
      </c>
      <c r="V15" s="300">
        <v>17</v>
      </c>
      <c r="W15" s="300">
        <v>18</v>
      </c>
      <c r="X15" s="301">
        <v>19</v>
      </c>
      <c r="Y15" s="97"/>
      <c r="Z15" s="104"/>
      <c r="AA15" s="104"/>
      <c r="AB15" s="104"/>
      <c r="AC15" s="104"/>
      <c r="AD15" s="104"/>
      <c r="AE15" s="104"/>
      <c r="AF15" s="104"/>
      <c r="AG15" s="104"/>
    </row>
    <row r="16" spans="1:33" ht="23.25" customHeight="1">
      <c r="A16" s="276"/>
      <c r="B16" s="276"/>
      <c r="C16" s="276"/>
      <c r="D16" s="277"/>
      <c r="E16" s="343" t="s">
        <v>353</v>
      </c>
      <c r="F16" s="419" t="s">
        <v>0</v>
      </c>
      <c r="G16" s="273" t="s">
        <v>450</v>
      </c>
      <c r="H16" s="293">
        <v>620</v>
      </c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4"/>
      <c r="T16" s="295">
        <v>40179</v>
      </c>
      <c r="U16" s="295">
        <v>40543</v>
      </c>
      <c r="V16" s="296" t="s">
        <v>810</v>
      </c>
      <c r="W16" s="297" t="s">
        <v>811</v>
      </c>
      <c r="X16" s="298"/>
      <c r="Y16" s="97"/>
      <c r="Z16" s="104"/>
      <c r="AA16" s="104"/>
      <c r="AB16" s="104"/>
      <c r="AC16" s="104"/>
      <c r="AD16" s="104"/>
      <c r="AE16" s="104"/>
      <c r="AF16" s="104"/>
      <c r="AG16" s="104"/>
    </row>
    <row r="17" spans="1:33" ht="12.75" customHeight="1">
      <c r="A17" s="276"/>
      <c r="B17" s="276"/>
      <c r="C17" s="276"/>
      <c r="D17" s="277"/>
      <c r="E17" s="278" t="s">
        <v>354</v>
      </c>
      <c r="F17" s="420"/>
      <c r="G17" s="273" t="s">
        <v>451</v>
      </c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4"/>
      <c r="T17" s="295"/>
      <c r="U17" s="295"/>
      <c r="V17" s="296"/>
      <c r="W17" s="297"/>
      <c r="X17" s="298"/>
      <c r="Y17" s="97"/>
      <c r="Z17" s="104"/>
      <c r="AA17" s="104"/>
      <c r="AB17" s="104"/>
      <c r="AC17" s="104"/>
      <c r="AD17" s="104"/>
      <c r="AE17" s="104"/>
      <c r="AF17" s="104"/>
      <c r="AG17" s="104"/>
    </row>
    <row r="18" spans="1:33" ht="12.75" customHeight="1">
      <c r="A18" s="276"/>
      <c r="B18" s="276"/>
      <c r="C18" s="276"/>
      <c r="D18" s="277"/>
      <c r="E18" s="278" t="s">
        <v>355</v>
      </c>
      <c r="F18" s="418" t="s">
        <v>449</v>
      </c>
      <c r="G18" s="273" t="s">
        <v>450</v>
      </c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1"/>
      <c r="T18" s="200"/>
      <c r="U18" s="200"/>
      <c r="V18" s="201"/>
      <c r="W18" s="202"/>
      <c r="X18" s="199"/>
      <c r="Y18" s="97"/>
      <c r="Z18" s="104"/>
      <c r="AA18" s="104"/>
      <c r="AB18" s="104"/>
      <c r="AC18" s="104"/>
      <c r="AD18" s="104"/>
      <c r="AE18" s="104"/>
      <c r="AF18" s="104"/>
      <c r="AG18" s="104"/>
    </row>
    <row r="19" spans="1:33" ht="12.75" customHeight="1">
      <c r="A19" s="276"/>
      <c r="B19" s="276"/>
      <c r="C19" s="276"/>
      <c r="D19" s="277"/>
      <c r="E19" s="278" t="s">
        <v>356</v>
      </c>
      <c r="F19" s="418"/>
      <c r="G19" s="273" t="s">
        <v>451</v>
      </c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1"/>
      <c r="T19" s="200"/>
      <c r="U19" s="200"/>
      <c r="V19" s="201"/>
      <c r="W19" s="202"/>
      <c r="X19" s="199"/>
      <c r="Y19" s="97"/>
      <c r="Z19" s="104"/>
      <c r="AA19" s="104"/>
      <c r="AB19" s="104"/>
      <c r="AC19" s="104"/>
      <c r="AD19" s="104"/>
      <c r="AE19" s="104"/>
      <c r="AF19" s="104"/>
      <c r="AG19" s="104"/>
    </row>
    <row r="20" spans="1:33" ht="12.75" customHeight="1">
      <c r="A20" s="276"/>
      <c r="B20" s="276"/>
      <c r="C20" s="276"/>
      <c r="D20" s="277"/>
      <c r="E20" s="278" t="s">
        <v>357</v>
      </c>
      <c r="F20" s="418" t="s">
        <v>452</v>
      </c>
      <c r="G20" s="273" t="s">
        <v>450</v>
      </c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1"/>
      <c r="T20" s="200"/>
      <c r="U20" s="200"/>
      <c r="V20" s="201"/>
      <c r="W20" s="202"/>
      <c r="X20" s="199"/>
      <c r="Y20" s="97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76"/>
      <c r="B21" s="276"/>
      <c r="C21" s="276"/>
      <c r="D21" s="277"/>
      <c r="E21" s="278" t="s">
        <v>358</v>
      </c>
      <c r="F21" s="418"/>
      <c r="G21" s="273" t="s">
        <v>451</v>
      </c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1"/>
      <c r="T21" s="200"/>
      <c r="U21" s="200"/>
      <c r="V21" s="201"/>
      <c r="W21" s="202"/>
      <c r="X21" s="199"/>
      <c r="Y21" s="97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76"/>
      <c r="B22" s="276"/>
      <c r="C22" s="276"/>
      <c r="D22" s="277"/>
      <c r="E22" s="278" t="s">
        <v>325</v>
      </c>
      <c r="F22" s="417" t="s">
        <v>464</v>
      </c>
      <c r="G22" s="273" t="s">
        <v>450</v>
      </c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1"/>
      <c r="T22" s="200"/>
      <c r="U22" s="200"/>
      <c r="V22" s="201"/>
      <c r="W22" s="202"/>
      <c r="X22" s="199"/>
      <c r="Y22" s="97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76"/>
      <c r="B23" s="276"/>
      <c r="C23" s="276"/>
      <c r="D23" s="277"/>
      <c r="E23" s="278" t="s">
        <v>47</v>
      </c>
      <c r="F23" s="417"/>
      <c r="G23" s="273" t="s">
        <v>451</v>
      </c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1"/>
      <c r="T23" s="200"/>
      <c r="U23" s="200"/>
      <c r="V23" s="201"/>
      <c r="W23" s="202"/>
      <c r="X23" s="199"/>
      <c r="Y23" s="97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76"/>
      <c r="B24" s="276"/>
      <c r="C24" s="276"/>
      <c r="D24" s="277"/>
      <c r="E24" s="278" t="s">
        <v>308</v>
      </c>
      <c r="F24" s="417" t="s">
        <v>465</v>
      </c>
      <c r="G24" s="273" t="s">
        <v>450</v>
      </c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1"/>
      <c r="T24" s="200"/>
      <c r="U24" s="200"/>
      <c r="V24" s="201"/>
      <c r="W24" s="202"/>
      <c r="X24" s="199"/>
      <c r="Y24" s="97"/>
      <c r="Z24" s="104"/>
      <c r="AA24" s="104"/>
      <c r="AB24" s="104"/>
      <c r="AC24" s="104"/>
      <c r="AD24" s="104"/>
      <c r="AE24" s="104"/>
      <c r="AF24" s="104"/>
      <c r="AG24" s="104"/>
    </row>
    <row r="25" spans="1:33" ht="12.75" customHeight="1">
      <c r="A25" s="276"/>
      <c r="B25" s="276"/>
      <c r="C25" s="276"/>
      <c r="D25" s="277"/>
      <c r="E25" s="278" t="s">
        <v>309</v>
      </c>
      <c r="F25" s="417"/>
      <c r="G25" s="273" t="s">
        <v>451</v>
      </c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1"/>
      <c r="T25" s="200"/>
      <c r="U25" s="200"/>
      <c r="V25" s="201"/>
      <c r="W25" s="202"/>
      <c r="X25" s="199"/>
      <c r="Y25" s="97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76"/>
      <c r="B26" s="276"/>
      <c r="C26" s="276"/>
      <c r="D26" s="277"/>
      <c r="E26" s="278" t="s">
        <v>359</v>
      </c>
      <c r="F26" s="417" t="s">
        <v>466</v>
      </c>
      <c r="G26" s="273" t="s">
        <v>450</v>
      </c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1"/>
      <c r="T26" s="200"/>
      <c r="U26" s="200"/>
      <c r="V26" s="201"/>
      <c r="W26" s="202"/>
      <c r="X26" s="199"/>
      <c r="Y26" s="97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76"/>
      <c r="B27" s="276"/>
      <c r="C27" s="276"/>
      <c r="D27" s="277"/>
      <c r="E27" s="278" t="s">
        <v>360</v>
      </c>
      <c r="F27" s="417"/>
      <c r="G27" s="273" t="s">
        <v>451</v>
      </c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1"/>
      <c r="T27" s="200"/>
      <c r="U27" s="200"/>
      <c r="V27" s="201"/>
      <c r="W27" s="202"/>
      <c r="X27" s="199"/>
      <c r="Y27" s="97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76"/>
      <c r="B28" s="276"/>
      <c r="C28" s="276"/>
      <c r="D28" s="277"/>
      <c r="E28" s="278" t="s">
        <v>361</v>
      </c>
      <c r="F28" s="417" t="s">
        <v>467</v>
      </c>
      <c r="G28" s="273" t="s">
        <v>450</v>
      </c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1"/>
      <c r="T28" s="200"/>
      <c r="U28" s="200"/>
      <c r="V28" s="201"/>
      <c r="W28" s="202"/>
      <c r="X28" s="199"/>
      <c r="Y28" s="97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76"/>
      <c r="B29" s="276"/>
      <c r="C29" s="276"/>
      <c r="D29" s="277"/>
      <c r="E29" s="278" t="s">
        <v>362</v>
      </c>
      <c r="F29" s="417"/>
      <c r="G29" s="273" t="s">
        <v>451</v>
      </c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1"/>
      <c r="T29" s="200"/>
      <c r="U29" s="200"/>
      <c r="V29" s="201"/>
      <c r="W29" s="202"/>
      <c r="X29" s="199"/>
      <c r="Y29" s="97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76"/>
      <c r="B30" s="276"/>
      <c r="C30" s="276"/>
      <c r="D30" s="277"/>
      <c r="E30" s="278" t="s">
        <v>363</v>
      </c>
      <c r="F30" s="418" t="s">
        <v>453</v>
      </c>
      <c r="G30" s="273" t="s">
        <v>450</v>
      </c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1"/>
      <c r="T30" s="200"/>
      <c r="U30" s="200"/>
      <c r="V30" s="201"/>
      <c r="W30" s="202"/>
      <c r="X30" s="199"/>
      <c r="Y30" s="97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76"/>
      <c r="B31" s="276"/>
      <c r="C31" s="276"/>
      <c r="D31" s="286" t="s">
        <v>480</v>
      </c>
      <c r="E31" s="278" t="s">
        <v>364</v>
      </c>
      <c r="F31" s="418"/>
      <c r="G31" s="273" t="s">
        <v>451</v>
      </c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1"/>
      <c r="T31" s="200"/>
      <c r="U31" s="200"/>
      <c r="V31" s="201"/>
      <c r="W31" s="202"/>
      <c r="X31" s="199"/>
      <c r="Y31" s="97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76"/>
      <c r="B32" s="276"/>
      <c r="C32" s="276"/>
      <c r="D32" s="286" t="s">
        <v>479</v>
      </c>
      <c r="E32" s="284"/>
      <c r="F32" s="285" t="s">
        <v>468</v>
      </c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5"/>
      <c r="Y32" s="97"/>
      <c r="Z32" s="104"/>
      <c r="AA32" s="104"/>
      <c r="AB32" s="104"/>
      <c r="AC32" s="104"/>
      <c r="AD32" s="104"/>
      <c r="AE32" s="104"/>
      <c r="AF32" s="104"/>
      <c r="AG32" s="104"/>
    </row>
    <row r="33" spans="4:34" ht="11.25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G31" sqref="G31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8" width="15.75390625" style="90" customWidth="1"/>
    <col min="9" max="10" width="2.75390625" style="90" customWidth="1"/>
    <col min="11" max="16384" width="9.125" style="90" customWidth="1"/>
  </cols>
  <sheetData>
    <row r="1" ht="11.25" hidden="1"/>
    <row r="2" spans="4:8" ht="12.75" hidden="1">
      <c r="D2" s="263" t="s">
        <v>221</v>
      </c>
      <c r="E2" s="256"/>
      <c r="F2" s="262"/>
      <c r="G2" s="202"/>
      <c r="H2" s="302"/>
    </row>
    <row r="3" ht="11.25" hidden="1"/>
    <row r="4" ht="11.25" hidden="1"/>
    <row r="5" ht="11.25" hidden="1"/>
    <row r="6" ht="11.25" hidden="1"/>
    <row r="8" spans="4:9" ht="11.25">
      <c r="D8" s="92"/>
      <c r="E8" s="93"/>
      <c r="F8" s="93"/>
      <c r="G8" s="93"/>
      <c r="H8" s="93"/>
      <c r="I8" s="94"/>
    </row>
    <row r="9" spans="4:29" ht="12.75" customHeight="1">
      <c r="D9" s="95"/>
      <c r="E9" s="96"/>
      <c r="F9" s="203" t="s">
        <v>324</v>
      </c>
      <c r="G9" s="203"/>
      <c r="H9" s="203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5" ht="30.75" customHeight="1">
      <c r="C10" s="100"/>
      <c r="D10" s="101"/>
      <c r="E10" s="396" t="s">
        <v>347</v>
      </c>
      <c r="F10" s="397"/>
      <c r="G10" s="397"/>
      <c r="H10" s="398"/>
      <c r="I10" s="102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5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9" ht="30" customHeight="1" thickBot="1">
      <c r="C12" s="111"/>
      <c r="D12" s="204"/>
      <c r="E12" s="303" t="s">
        <v>26</v>
      </c>
      <c r="F12" s="198" t="s">
        <v>106</v>
      </c>
      <c r="G12" s="198" t="s">
        <v>88</v>
      </c>
      <c r="H12" s="216" t="s">
        <v>348</v>
      </c>
      <c r="I12" s="289"/>
    </row>
    <row r="13" spans="4:9" ht="12" thickBot="1">
      <c r="D13" s="205"/>
      <c r="E13" s="290">
        <v>1</v>
      </c>
      <c r="F13" s="291">
        <v>2</v>
      </c>
      <c r="G13" s="291">
        <v>3</v>
      </c>
      <c r="H13" s="292">
        <v>4</v>
      </c>
      <c r="I13" s="289"/>
    </row>
    <row r="14" spans="4:11" ht="22.5">
      <c r="D14" s="205"/>
      <c r="E14" s="304" t="s">
        <v>272</v>
      </c>
      <c r="F14" s="287" t="s">
        <v>350</v>
      </c>
      <c r="G14" s="307" t="s">
        <v>202</v>
      </c>
      <c r="H14" s="346"/>
      <c r="I14" s="289"/>
      <c r="K14" s="318">
        <f>SUM(K15:K17)</f>
        <v>0</v>
      </c>
    </row>
    <row r="15" spans="4:11" ht="22.5">
      <c r="D15" s="205"/>
      <c r="E15" s="304" t="s">
        <v>483</v>
      </c>
      <c r="F15" s="288" t="s">
        <v>203</v>
      </c>
      <c r="G15" s="307" t="s">
        <v>202</v>
      </c>
      <c r="H15" s="346"/>
      <c r="I15" s="289"/>
      <c r="K15" s="318">
        <f>IF(H15="",0,1)</f>
        <v>0</v>
      </c>
    </row>
    <row r="16" spans="4:11" ht="22.5">
      <c r="D16" s="205"/>
      <c r="E16" s="304" t="s">
        <v>484</v>
      </c>
      <c r="F16" s="288" t="s">
        <v>204</v>
      </c>
      <c r="G16" s="307" t="s">
        <v>202</v>
      </c>
      <c r="H16" s="346"/>
      <c r="I16" s="289"/>
      <c r="K16" s="318">
        <f>IF(H16="",0,1)</f>
        <v>0</v>
      </c>
    </row>
    <row r="17" spans="4:11" ht="22.5">
      <c r="D17" s="205"/>
      <c r="E17" s="304" t="s">
        <v>485</v>
      </c>
      <c r="F17" s="288" t="s">
        <v>212</v>
      </c>
      <c r="G17" s="307" t="s">
        <v>202</v>
      </c>
      <c r="H17" s="346"/>
      <c r="I17" s="289"/>
      <c r="K17" s="318">
        <f>IF(H17="",0,1)</f>
        <v>0</v>
      </c>
    </row>
    <row r="18" spans="4:9" ht="22.5">
      <c r="D18" s="205"/>
      <c r="E18" s="305" t="s">
        <v>107</v>
      </c>
      <c r="F18" s="287" t="s">
        <v>486</v>
      </c>
      <c r="G18" s="307" t="s">
        <v>202</v>
      </c>
      <c r="H18" s="346"/>
      <c r="I18" s="289"/>
    </row>
    <row r="19" spans="4:9" ht="22.5">
      <c r="D19" s="205"/>
      <c r="E19" s="305" t="s">
        <v>344</v>
      </c>
      <c r="F19" s="287" t="s">
        <v>487</v>
      </c>
      <c r="G19" s="307" t="s">
        <v>202</v>
      </c>
      <c r="H19" s="346"/>
      <c r="I19" s="289"/>
    </row>
    <row r="20" spans="4:9" ht="33.75">
      <c r="D20" s="205"/>
      <c r="E20" s="305" t="s">
        <v>108</v>
      </c>
      <c r="F20" s="287" t="s">
        <v>488</v>
      </c>
      <c r="G20" s="307" t="s">
        <v>201</v>
      </c>
      <c r="H20" s="346"/>
      <c r="I20" s="289"/>
    </row>
    <row r="21" spans="4:9" ht="22.5">
      <c r="D21" s="205"/>
      <c r="E21" s="305" t="s">
        <v>109</v>
      </c>
      <c r="F21" s="257" t="s">
        <v>213</v>
      </c>
      <c r="G21" s="308" t="s">
        <v>201</v>
      </c>
      <c r="H21" s="346"/>
      <c r="I21" s="289"/>
    </row>
    <row r="22" spans="4:9" ht="23.25" thickBot="1">
      <c r="D22" s="205"/>
      <c r="E22" s="306" t="s">
        <v>110</v>
      </c>
      <c r="F22" s="310" t="s">
        <v>298</v>
      </c>
      <c r="G22" s="309" t="s">
        <v>202</v>
      </c>
      <c r="H22" s="347"/>
      <c r="I22" s="289"/>
    </row>
    <row r="23" spans="4:9" ht="22.5" customHeight="1">
      <c r="D23" s="206"/>
      <c r="E23" s="207"/>
      <c r="F23" s="207"/>
      <c r="G23" s="207"/>
      <c r="H23" s="207"/>
      <c r="I23" s="208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G23" sqref="G23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324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396" t="s">
        <v>304</v>
      </c>
      <c r="F10" s="397"/>
      <c r="G10" s="398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26</v>
      </c>
      <c r="F12" s="106" t="s">
        <v>106</v>
      </c>
      <c r="G12" s="107" t="s">
        <v>348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351</v>
      </c>
      <c r="G14" s="250">
        <v>0</v>
      </c>
      <c r="H14" s="115"/>
    </row>
    <row r="15" spans="3:8" ht="42" customHeight="1">
      <c r="C15" s="111"/>
      <c r="D15" s="112"/>
      <c r="E15" s="89">
        <v>2</v>
      </c>
      <c r="F15" s="116" t="s">
        <v>352</v>
      </c>
      <c r="G15" s="141">
        <v>0</v>
      </c>
      <c r="H15" s="115"/>
    </row>
    <row r="16" spans="3:8" ht="42" customHeight="1">
      <c r="C16" s="111"/>
      <c r="D16" s="112"/>
      <c r="E16" s="170">
        <v>3</v>
      </c>
      <c r="F16" s="126" t="s">
        <v>365</v>
      </c>
      <c r="G16" s="251">
        <v>0</v>
      </c>
      <c r="H16" s="115"/>
    </row>
    <row r="17" spans="3:8" ht="48" customHeight="1" thickBot="1">
      <c r="C17" s="111"/>
      <c r="D17" s="112"/>
      <c r="E17" s="117">
        <v>4</v>
      </c>
      <c r="F17" s="118" t="s">
        <v>366</v>
      </c>
      <c r="G17" s="252">
        <v>0</v>
      </c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E54"/>
  <sheetViews>
    <sheetView zoomScale="75" zoomScaleNormal="75" zoomScalePageLayoutView="0" workbookViewId="0" topLeftCell="C7">
      <pane xSplit="5" ySplit="7" topLeftCell="H14" activePane="bottomRight" state="frozen"/>
      <selection pane="topLeft" activeCell="C7" sqref="C7"/>
      <selection pane="topRight" activeCell="H7" sqref="H7"/>
      <selection pane="bottomLeft" activeCell="C14" sqref="C14"/>
      <selection pane="bottomRight" activeCell="H23" sqref="H23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625" style="90" bestFit="1" customWidth="1"/>
    <col min="5" max="5" width="6.875" style="90" customWidth="1"/>
    <col min="6" max="6" width="70.75390625" style="90" customWidth="1"/>
    <col min="7" max="7" width="40.75390625" style="90" customWidth="1"/>
    <col min="8" max="8" width="40.75390625" style="133" customWidth="1"/>
    <col min="9" max="10" width="40.75390625" style="90" hidden="1" customWidth="1"/>
    <col min="11" max="11" width="22.75390625" style="90" customWidth="1"/>
    <col min="12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9"/>
    </row>
    <row r="8" spans="4:11" ht="11.25">
      <c r="D8" s="92"/>
      <c r="E8" s="93"/>
      <c r="F8" s="93"/>
      <c r="G8" s="93"/>
      <c r="H8" s="183"/>
      <c r="I8" s="93"/>
      <c r="J8" s="93"/>
      <c r="K8" s="94"/>
    </row>
    <row r="9" spans="4:31" ht="12.75" customHeight="1">
      <c r="D9" s="95"/>
      <c r="E9" s="96"/>
      <c r="F9" s="217" t="s">
        <v>324</v>
      </c>
      <c r="G9" s="96"/>
      <c r="H9" s="96"/>
      <c r="I9" s="96"/>
      <c r="J9" s="96"/>
      <c r="K9" s="97"/>
      <c r="L9" s="98"/>
      <c r="M9" s="98"/>
      <c r="N9" s="98"/>
      <c r="O9" s="98"/>
      <c r="P9" s="98"/>
      <c r="Q9" s="98"/>
      <c r="R9" s="98"/>
      <c r="S9" s="98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</row>
    <row r="10" spans="3:27" ht="30.75" customHeight="1">
      <c r="C10" s="100"/>
      <c r="D10" s="101"/>
      <c r="E10" s="396" t="s">
        <v>346</v>
      </c>
      <c r="F10" s="397"/>
      <c r="G10" s="398"/>
      <c r="H10" s="158"/>
      <c r="I10" s="159"/>
      <c r="J10" s="158"/>
      <c r="K10" s="102"/>
      <c r="L10" s="103"/>
      <c r="M10" s="103"/>
      <c r="N10" s="103"/>
      <c r="O10" s="103"/>
      <c r="P10" s="103"/>
      <c r="Q10" s="103"/>
      <c r="R10" s="103"/>
      <c r="S10" s="103"/>
      <c r="T10" s="104"/>
      <c r="U10" s="104"/>
      <c r="V10" s="104"/>
      <c r="W10" s="104"/>
      <c r="X10" s="104"/>
      <c r="Y10" s="104"/>
      <c r="Z10" s="104"/>
      <c r="AA10" s="104"/>
    </row>
    <row r="11" spans="3:27" ht="12.75" customHeight="1" thickBot="1">
      <c r="C11" s="100"/>
      <c r="D11" s="101"/>
      <c r="E11" s="96"/>
      <c r="F11" s="96"/>
      <c r="G11" s="157"/>
      <c r="H11" s="241"/>
      <c r="I11" s="159"/>
      <c r="J11" s="241"/>
      <c r="K11" s="97"/>
      <c r="L11" s="98"/>
      <c r="M11" s="98"/>
      <c r="N11" s="98"/>
      <c r="O11" s="98"/>
      <c r="P11" s="98"/>
      <c r="Q11" s="98"/>
      <c r="R11" s="98"/>
      <c r="S11" s="98"/>
      <c r="T11" s="104"/>
      <c r="U11" s="104"/>
      <c r="V11" s="104"/>
      <c r="W11" s="104"/>
      <c r="X11" s="104"/>
      <c r="Y11" s="104"/>
      <c r="Z11" s="104"/>
      <c r="AA11" s="104"/>
    </row>
    <row r="12" spans="3:27" ht="30" customHeight="1" thickBot="1">
      <c r="C12" s="100"/>
      <c r="D12" s="101"/>
      <c r="E12" s="226" t="s">
        <v>26</v>
      </c>
      <c r="F12" s="227" t="s">
        <v>106</v>
      </c>
      <c r="G12" s="228" t="s">
        <v>348</v>
      </c>
      <c r="H12" s="229" t="s">
        <v>275</v>
      </c>
      <c r="I12" s="159"/>
      <c r="J12" s="159"/>
      <c r="K12" s="97"/>
      <c r="L12" s="98"/>
      <c r="M12" s="98"/>
      <c r="N12" s="98"/>
      <c r="O12" s="98"/>
      <c r="P12" s="98"/>
      <c r="Q12" s="98"/>
      <c r="R12" s="98"/>
      <c r="S12" s="98"/>
      <c r="T12" s="104"/>
      <c r="U12" s="104"/>
      <c r="V12" s="104"/>
      <c r="W12" s="104"/>
      <c r="X12" s="104"/>
      <c r="Y12" s="104"/>
      <c r="Z12" s="104"/>
      <c r="AA12" s="104"/>
    </row>
    <row r="13" spans="3:27" ht="12" customHeight="1" thickBot="1">
      <c r="C13" s="100"/>
      <c r="D13" s="101"/>
      <c r="E13" s="190">
        <v>1</v>
      </c>
      <c r="F13" s="191">
        <f>E13+1</f>
        <v>2</v>
      </c>
      <c r="G13" s="191">
        <f>F13+1</f>
        <v>3</v>
      </c>
      <c r="H13" s="232">
        <f>G13+1</f>
        <v>4</v>
      </c>
      <c r="I13" s="160"/>
      <c r="J13" s="160"/>
      <c r="K13" s="97"/>
      <c r="L13" s="98"/>
      <c r="M13" s="98"/>
      <c r="N13" s="98"/>
      <c r="O13" s="98"/>
      <c r="P13" s="98"/>
      <c r="Q13" s="98"/>
      <c r="R13" s="98"/>
      <c r="S13" s="98"/>
      <c r="T13" s="104"/>
      <c r="U13" s="104"/>
      <c r="V13" s="104"/>
      <c r="W13" s="104"/>
      <c r="X13" s="104"/>
      <c r="Y13" s="104"/>
      <c r="Z13" s="104"/>
      <c r="AA13" s="104"/>
    </row>
    <row r="14" spans="3:11" ht="29.25" customHeight="1">
      <c r="C14" s="111"/>
      <c r="D14" s="112"/>
      <c r="E14" s="131">
        <v>1</v>
      </c>
      <c r="F14" s="114" t="s">
        <v>273</v>
      </c>
      <c r="G14" s="230"/>
      <c r="H14" s="231" t="s">
        <v>300</v>
      </c>
      <c r="I14" s="172"/>
      <c r="J14" s="242"/>
      <c r="K14" s="219" t="s">
        <v>299</v>
      </c>
    </row>
    <row r="15" spans="3:11" ht="29.25" customHeight="1">
      <c r="C15" s="111"/>
      <c r="D15" s="112"/>
      <c r="E15" s="128">
        <v>2</v>
      </c>
      <c r="F15" s="161" t="s">
        <v>415</v>
      </c>
      <c r="G15" s="171"/>
      <c r="H15" s="209" t="s">
        <v>300</v>
      </c>
      <c r="I15" s="173"/>
      <c r="J15" s="242"/>
      <c r="K15" s="115"/>
    </row>
    <row r="16" spans="3:11" ht="29.25" customHeight="1">
      <c r="C16" s="111"/>
      <c r="D16" s="112"/>
      <c r="E16" s="128">
        <v>3</v>
      </c>
      <c r="F16" s="162" t="s">
        <v>416</v>
      </c>
      <c r="G16" s="200"/>
      <c r="H16" s="210" t="s">
        <v>300</v>
      </c>
      <c r="I16" s="173"/>
      <c r="J16" s="242"/>
      <c r="K16" s="115"/>
    </row>
    <row r="17" spans="3:11" ht="29.25" customHeight="1">
      <c r="C17" s="111"/>
      <c r="D17" s="112"/>
      <c r="E17" s="128">
        <v>4</v>
      </c>
      <c r="F17" s="162" t="s">
        <v>417</v>
      </c>
      <c r="G17" s="200"/>
      <c r="H17" s="210" t="s">
        <v>300</v>
      </c>
      <c r="I17" s="173"/>
      <c r="J17" s="242"/>
      <c r="K17" s="115"/>
    </row>
    <row r="18" spans="3:11" ht="29.25" customHeight="1">
      <c r="C18" s="111"/>
      <c r="D18" s="112"/>
      <c r="E18" s="128">
        <v>5</v>
      </c>
      <c r="F18" s="161" t="s">
        <v>418</v>
      </c>
      <c r="G18" s="163"/>
      <c r="H18" s="211" t="s">
        <v>300</v>
      </c>
      <c r="I18" s="174"/>
      <c r="J18" s="243"/>
      <c r="K18" s="115"/>
    </row>
    <row r="19" spans="3:11" ht="29.25" customHeight="1">
      <c r="C19" s="111"/>
      <c r="D19" s="112"/>
      <c r="E19" s="128" t="s">
        <v>110</v>
      </c>
      <c r="F19" s="161" t="s">
        <v>419</v>
      </c>
      <c r="G19" s="249" t="s">
        <v>159</v>
      </c>
      <c r="H19" s="210" t="s">
        <v>300</v>
      </c>
      <c r="I19" s="218"/>
      <c r="J19" s="242"/>
      <c r="K19" s="115"/>
    </row>
    <row r="20" spans="3:11" ht="29.25" customHeight="1">
      <c r="C20" s="111"/>
      <c r="D20" s="112"/>
      <c r="E20" s="128" t="s">
        <v>111</v>
      </c>
      <c r="F20" s="116" t="s">
        <v>420</v>
      </c>
      <c r="G20" s="175">
        <f aca="true" t="shared" si="0" ref="G20:G29">SUM(J20:J20)</f>
        <v>0</v>
      </c>
      <c r="H20" s="137"/>
      <c r="I20" s="176"/>
      <c r="J20" s="244"/>
      <c r="K20" s="115"/>
    </row>
    <row r="21" spans="3:11" ht="21" customHeight="1">
      <c r="C21" s="111"/>
      <c r="D21" s="112"/>
      <c r="E21" s="128" t="s">
        <v>276</v>
      </c>
      <c r="F21" s="164" t="s">
        <v>421</v>
      </c>
      <c r="G21" s="175">
        <f t="shared" si="0"/>
        <v>0</v>
      </c>
      <c r="H21" s="137"/>
      <c r="I21" s="176"/>
      <c r="J21" s="244"/>
      <c r="K21" s="115"/>
    </row>
    <row r="22" spans="3:11" ht="21" customHeight="1">
      <c r="C22" s="111"/>
      <c r="D22" s="112"/>
      <c r="E22" s="128" t="s">
        <v>277</v>
      </c>
      <c r="F22" s="164" t="s">
        <v>422</v>
      </c>
      <c r="G22" s="175">
        <f t="shared" si="0"/>
        <v>0</v>
      </c>
      <c r="H22" s="137"/>
      <c r="I22" s="176"/>
      <c r="J22" s="244"/>
      <c r="K22" s="115"/>
    </row>
    <row r="23" spans="3:11" ht="21" customHeight="1">
      <c r="C23" s="111"/>
      <c r="D23" s="112"/>
      <c r="E23" s="128" t="s">
        <v>278</v>
      </c>
      <c r="F23" s="164" t="s">
        <v>423</v>
      </c>
      <c r="G23" s="175">
        <f t="shared" si="0"/>
        <v>0</v>
      </c>
      <c r="H23" s="137"/>
      <c r="I23" s="176"/>
      <c r="J23" s="244"/>
      <c r="K23" s="115"/>
    </row>
    <row r="24" spans="3:11" ht="21" customHeight="1">
      <c r="C24" s="111"/>
      <c r="D24" s="112"/>
      <c r="E24" s="128" t="s">
        <v>279</v>
      </c>
      <c r="F24" s="164" t="s">
        <v>424</v>
      </c>
      <c r="G24" s="175">
        <f t="shared" si="0"/>
        <v>0</v>
      </c>
      <c r="H24" s="137"/>
      <c r="I24" s="176"/>
      <c r="J24" s="244"/>
      <c r="K24" s="115"/>
    </row>
    <row r="25" spans="3:11" ht="21" customHeight="1">
      <c r="C25" s="111"/>
      <c r="D25" s="112"/>
      <c r="E25" s="128" t="s">
        <v>280</v>
      </c>
      <c r="F25" s="164" t="s">
        <v>425</v>
      </c>
      <c r="G25" s="175">
        <f t="shared" si="0"/>
        <v>0</v>
      </c>
      <c r="H25" s="137"/>
      <c r="I25" s="176"/>
      <c r="J25" s="244"/>
      <c r="K25" s="115"/>
    </row>
    <row r="26" spans="3:11" ht="21" customHeight="1">
      <c r="C26" s="111"/>
      <c r="D26" s="112"/>
      <c r="E26" s="128" t="s">
        <v>281</v>
      </c>
      <c r="F26" s="164" t="s">
        <v>426</v>
      </c>
      <c r="G26" s="175">
        <f t="shared" si="0"/>
        <v>0</v>
      </c>
      <c r="H26" s="137"/>
      <c r="I26" s="176"/>
      <c r="J26" s="244"/>
      <c r="K26" s="115"/>
    </row>
    <row r="27" spans="3:11" ht="21" customHeight="1">
      <c r="C27" s="111"/>
      <c r="D27" s="112"/>
      <c r="E27" s="128" t="s">
        <v>282</v>
      </c>
      <c r="F27" s="164" t="s">
        <v>427</v>
      </c>
      <c r="G27" s="175">
        <f t="shared" si="0"/>
        <v>0</v>
      </c>
      <c r="H27" s="137"/>
      <c r="I27" s="176"/>
      <c r="J27" s="244"/>
      <c r="K27" s="115"/>
    </row>
    <row r="28" spans="3:14" ht="21" customHeight="1">
      <c r="C28" s="111"/>
      <c r="D28" s="112"/>
      <c r="E28" s="128" t="s">
        <v>283</v>
      </c>
      <c r="F28" s="164" t="s">
        <v>428</v>
      </c>
      <c r="G28" s="175">
        <f t="shared" si="0"/>
        <v>0</v>
      </c>
      <c r="H28" s="137"/>
      <c r="I28" s="176"/>
      <c r="J28" s="244"/>
      <c r="K28" s="115"/>
      <c r="L28" s="165"/>
      <c r="M28" s="165"/>
      <c r="N28" s="165"/>
    </row>
    <row r="29" spans="3:14" ht="21" customHeight="1">
      <c r="C29" s="111"/>
      <c r="D29" s="112"/>
      <c r="E29" s="167" t="s">
        <v>284</v>
      </c>
      <c r="F29" s="177"/>
      <c r="G29" s="178">
        <f t="shared" si="0"/>
        <v>0</v>
      </c>
      <c r="H29" s="137"/>
      <c r="I29" s="176"/>
      <c r="J29" s="244"/>
      <c r="K29" s="115"/>
      <c r="L29" s="165"/>
      <c r="M29" s="125"/>
      <c r="N29" s="125"/>
    </row>
    <row r="30" spans="3:14" ht="15" customHeight="1">
      <c r="C30" s="111"/>
      <c r="D30" s="112"/>
      <c r="E30" s="212"/>
      <c r="F30" s="87" t="s">
        <v>301</v>
      </c>
      <c r="G30" s="179"/>
      <c r="H30" s="88"/>
      <c r="I30" s="166"/>
      <c r="J30" s="166"/>
      <c r="K30" s="115"/>
      <c r="L30" s="165"/>
      <c r="M30" s="125"/>
      <c r="N30" s="125"/>
    </row>
    <row r="31" spans="3:14" ht="29.25" customHeight="1">
      <c r="C31" s="111"/>
      <c r="D31" s="112"/>
      <c r="E31" s="184" t="s">
        <v>112</v>
      </c>
      <c r="F31" s="225" t="s">
        <v>429</v>
      </c>
      <c r="G31" s="180">
        <f aca="true" t="shared" si="1" ref="G31:G38">SUM(J31:J31)</f>
        <v>0</v>
      </c>
      <c r="H31" s="137"/>
      <c r="I31" s="176"/>
      <c r="J31" s="244"/>
      <c r="K31" s="115"/>
      <c r="L31" s="165"/>
      <c r="M31" s="165"/>
      <c r="N31" s="165"/>
    </row>
    <row r="32" spans="3:14" ht="29.25" customHeight="1">
      <c r="C32" s="111"/>
      <c r="D32" s="112"/>
      <c r="E32" s="184" t="s">
        <v>113</v>
      </c>
      <c r="F32" s="221" t="s">
        <v>430</v>
      </c>
      <c r="G32" s="175">
        <f t="shared" si="1"/>
        <v>0</v>
      </c>
      <c r="H32" s="137"/>
      <c r="I32" s="181"/>
      <c r="J32" s="244"/>
      <c r="K32" s="115"/>
      <c r="L32" s="165"/>
      <c r="M32" s="165"/>
      <c r="N32" s="165"/>
    </row>
    <row r="33" spans="3:14" ht="29.25" customHeight="1">
      <c r="C33" s="111"/>
      <c r="D33" s="112"/>
      <c r="E33" s="185" t="s">
        <v>114</v>
      </c>
      <c r="F33" s="221" t="s">
        <v>431</v>
      </c>
      <c r="G33" s="175">
        <f t="shared" si="1"/>
        <v>0</v>
      </c>
      <c r="H33" s="137"/>
      <c r="I33" s="181"/>
      <c r="J33" s="244"/>
      <c r="K33" s="115"/>
      <c r="L33" s="165"/>
      <c r="M33" s="165"/>
      <c r="N33" s="165"/>
    </row>
    <row r="34" spans="3:14" ht="29.25" customHeight="1">
      <c r="C34" s="111"/>
      <c r="D34" s="112"/>
      <c r="E34" s="184" t="s">
        <v>115</v>
      </c>
      <c r="F34" s="221" t="s">
        <v>432</v>
      </c>
      <c r="G34" s="175">
        <f t="shared" si="1"/>
        <v>0</v>
      </c>
      <c r="H34" s="137"/>
      <c r="I34" s="181"/>
      <c r="J34" s="244"/>
      <c r="K34" s="115"/>
      <c r="L34" s="165"/>
      <c r="M34" s="165"/>
      <c r="N34" s="165"/>
    </row>
    <row r="35" spans="3:14" ht="29.25" customHeight="1">
      <c r="C35" s="111"/>
      <c r="D35" s="112"/>
      <c r="E35" s="185" t="s">
        <v>117</v>
      </c>
      <c r="F35" s="221" t="s">
        <v>433</v>
      </c>
      <c r="G35" s="175">
        <f t="shared" si="1"/>
        <v>0</v>
      </c>
      <c r="H35" s="137"/>
      <c r="I35" s="181"/>
      <c r="J35" s="244"/>
      <c r="K35" s="115"/>
      <c r="L35" s="165"/>
      <c r="M35" s="165"/>
      <c r="N35" s="165"/>
    </row>
    <row r="36" spans="3:11" ht="29.25" customHeight="1">
      <c r="C36" s="111"/>
      <c r="D36" s="112"/>
      <c r="E36" s="184" t="s">
        <v>118</v>
      </c>
      <c r="F36" s="221" t="s">
        <v>434</v>
      </c>
      <c r="G36" s="175">
        <f t="shared" si="1"/>
        <v>0</v>
      </c>
      <c r="H36" s="137"/>
      <c r="I36" s="181"/>
      <c r="J36" s="244"/>
      <c r="K36" s="115"/>
    </row>
    <row r="37" spans="3:11" ht="29.25" customHeight="1">
      <c r="C37" s="111"/>
      <c r="D37" s="112"/>
      <c r="E37" s="185" t="s">
        <v>119</v>
      </c>
      <c r="F37" s="221" t="s">
        <v>435</v>
      </c>
      <c r="G37" s="175">
        <f t="shared" si="1"/>
        <v>0</v>
      </c>
      <c r="H37" s="137"/>
      <c r="I37" s="181"/>
      <c r="J37" s="244"/>
      <c r="K37" s="115"/>
    </row>
    <row r="38" spans="3:11" ht="29.25" customHeight="1">
      <c r="C38" s="111"/>
      <c r="D38" s="112"/>
      <c r="E38" s="184" t="s">
        <v>120</v>
      </c>
      <c r="F38" s="221" t="s">
        <v>436</v>
      </c>
      <c r="G38" s="175">
        <f t="shared" si="1"/>
        <v>0</v>
      </c>
      <c r="H38" s="137"/>
      <c r="I38" s="137"/>
      <c r="J38" s="244"/>
      <c r="K38" s="115"/>
    </row>
    <row r="39" spans="3:11" ht="29.25" customHeight="1">
      <c r="C39" s="111"/>
      <c r="D39" s="112"/>
      <c r="E39" s="185" t="s">
        <v>121</v>
      </c>
      <c r="F39" s="222" t="s">
        <v>285</v>
      </c>
      <c r="G39" s="175">
        <f>G40+G42+G43+G47+G48</f>
        <v>0</v>
      </c>
      <c r="H39" s="137"/>
      <c r="I39" s="181"/>
      <c r="J39" s="244"/>
      <c r="K39" s="115"/>
    </row>
    <row r="40" spans="3:11" ht="29.25" customHeight="1">
      <c r="C40" s="111"/>
      <c r="D40" s="112"/>
      <c r="E40" s="186" t="s">
        <v>286</v>
      </c>
      <c r="F40" s="220" t="s">
        <v>437</v>
      </c>
      <c r="G40" s="175">
        <f>SUM(J40:J40)</f>
        <v>0</v>
      </c>
      <c r="H40" s="137"/>
      <c r="I40" s="181"/>
      <c r="J40" s="244"/>
      <c r="K40" s="115"/>
    </row>
    <row r="41" spans="3:11" ht="29.25" customHeight="1">
      <c r="C41" s="111"/>
      <c r="D41" s="112"/>
      <c r="E41" s="186" t="s">
        <v>287</v>
      </c>
      <c r="F41" s="220" t="s">
        <v>438</v>
      </c>
      <c r="G41" s="175">
        <f>SUM(J41:J41)</f>
        <v>0</v>
      </c>
      <c r="H41" s="137"/>
      <c r="I41" s="181"/>
      <c r="J41" s="244"/>
      <c r="K41" s="115"/>
    </row>
    <row r="42" spans="3:11" ht="29.25" customHeight="1">
      <c r="C42" s="111"/>
      <c r="D42" s="112"/>
      <c r="E42" s="186" t="s">
        <v>288</v>
      </c>
      <c r="F42" s="220" t="s">
        <v>439</v>
      </c>
      <c r="G42" s="175">
        <f>SUM(J42:J42)</f>
        <v>0</v>
      </c>
      <c r="H42" s="137"/>
      <c r="I42" s="181"/>
      <c r="J42" s="244"/>
      <c r="K42" s="115"/>
    </row>
    <row r="43" spans="3:11" ht="29.25" customHeight="1">
      <c r="C43" s="111"/>
      <c r="D43" s="112"/>
      <c r="E43" s="186" t="s">
        <v>122</v>
      </c>
      <c r="F43" s="222" t="s">
        <v>440</v>
      </c>
      <c r="G43" s="175">
        <f>SUM(G44:G46)</f>
        <v>0</v>
      </c>
      <c r="H43" s="137"/>
      <c r="I43" s="181"/>
      <c r="J43" s="244"/>
      <c r="K43" s="115"/>
    </row>
    <row r="44" spans="3:11" ht="29.25" customHeight="1">
      <c r="C44" s="111"/>
      <c r="D44" s="112"/>
      <c r="E44" s="186" t="s">
        <v>289</v>
      </c>
      <c r="F44" s="220" t="s">
        <v>290</v>
      </c>
      <c r="G44" s="175">
        <f aca="true" t="shared" si="2" ref="G44:G52">SUM(J44:J44)</f>
        <v>0</v>
      </c>
      <c r="H44" s="137"/>
      <c r="I44" s="181"/>
      <c r="J44" s="244"/>
      <c r="K44" s="115"/>
    </row>
    <row r="45" spans="3:11" ht="29.25" customHeight="1">
      <c r="C45" s="111"/>
      <c r="D45" s="112"/>
      <c r="E45" s="186" t="s">
        <v>291</v>
      </c>
      <c r="F45" s="220" t="s">
        <v>441</v>
      </c>
      <c r="G45" s="175">
        <f t="shared" si="2"/>
        <v>0</v>
      </c>
      <c r="H45" s="137"/>
      <c r="I45" s="181"/>
      <c r="J45" s="244"/>
      <c r="K45" s="115"/>
    </row>
    <row r="46" spans="3:11" ht="29.25" customHeight="1">
      <c r="C46" s="111"/>
      <c r="D46" s="112"/>
      <c r="E46" s="186" t="s">
        <v>292</v>
      </c>
      <c r="F46" s="220" t="s">
        <v>442</v>
      </c>
      <c r="G46" s="175">
        <f t="shared" si="2"/>
        <v>0</v>
      </c>
      <c r="H46" s="137"/>
      <c r="I46" s="181"/>
      <c r="J46" s="244"/>
      <c r="K46" s="115"/>
    </row>
    <row r="47" spans="3:11" ht="29.25" customHeight="1">
      <c r="C47" s="111"/>
      <c r="D47" s="112"/>
      <c r="E47" s="186" t="s">
        <v>123</v>
      </c>
      <c r="F47" s="223" t="s">
        <v>443</v>
      </c>
      <c r="G47" s="175">
        <f t="shared" si="2"/>
        <v>0</v>
      </c>
      <c r="H47" s="137"/>
      <c r="I47" s="181"/>
      <c r="J47" s="244"/>
      <c r="K47" s="115"/>
    </row>
    <row r="48" spans="3:11" ht="29.25" customHeight="1">
      <c r="C48" s="111"/>
      <c r="D48" s="112"/>
      <c r="E48" s="186" t="s">
        <v>227</v>
      </c>
      <c r="F48" s="223" t="s">
        <v>444</v>
      </c>
      <c r="G48" s="175">
        <f t="shared" si="2"/>
        <v>0</v>
      </c>
      <c r="H48" s="137"/>
      <c r="I48" s="181"/>
      <c r="J48" s="244"/>
      <c r="K48" s="115"/>
    </row>
    <row r="49" spans="3:11" ht="29.25" customHeight="1">
      <c r="C49" s="111"/>
      <c r="D49" s="112"/>
      <c r="E49" s="186" t="s">
        <v>319</v>
      </c>
      <c r="F49" s="223" t="s">
        <v>445</v>
      </c>
      <c r="G49" s="175">
        <f t="shared" si="2"/>
        <v>0</v>
      </c>
      <c r="H49" s="137"/>
      <c r="I49" s="181"/>
      <c r="J49" s="244"/>
      <c r="K49" s="115"/>
    </row>
    <row r="50" spans="3:11" ht="29.25" customHeight="1">
      <c r="C50" s="111"/>
      <c r="D50" s="112"/>
      <c r="E50" s="186" t="s">
        <v>320</v>
      </c>
      <c r="F50" s="223" t="s">
        <v>446</v>
      </c>
      <c r="G50" s="175">
        <f t="shared" si="2"/>
        <v>0</v>
      </c>
      <c r="H50" s="137"/>
      <c r="I50" s="181"/>
      <c r="J50" s="244"/>
      <c r="K50" s="115"/>
    </row>
    <row r="51" spans="3:11" ht="29.25" customHeight="1">
      <c r="C51" s="111"/>
      <c r="D51" s="112"/>
      <c r="E51" s="186" t="s">
        <v>293</v>
      </c>
      <c r="F51" s="223" t="s">
        <v>447</v>
      </c>
      <c r="G51" s="175">
        <f t="shared" si="2"/>
        <v>0</v>
      </c>
      <c r="H51" s="137"/>
      <c r="I51" s="181"/>
      <c r="J51" s="244"/>
      <c r="K51" s="115"/>
    </row>
    <row r="52" spans="3:11" ht="29.25" customHeight="1" thickBot="1">
      <c r="C52" s="111"/>
      <c r="D52" s="112"/>
      <c r="E52" s="187" t="s">
        <v>294</v>
      </c>
      <c r="F52" s="224" t="s">
        <v>448</v>
      </c>
      <c r="G52" s="182">
        <f t="shared" si="2"/>
        <v>0</v>
      </c>
      <c r="H52" s="142"/>
      <c r="I52" s="181"/>
      <c r="J52" s="244"/>
      <c r="K52" s="115"/>
    </row>
    <row r="53" spans="3:11" ht="11.25">
      <c r="C53" s="111"/>
      <c r="D53" s="119"/>
      <c r="E53" s="120"/>
      <c r="F53" s="121"/>
      <c r="G53" s="122"/>
      <c r="H53" s="122"/>
      <c r="I53" s="188"/>
      <c r="J53" s="122"/>
      <c r="K53" s="123"/>
    </row>
    <row r="54" spans="3:10" ht="11.25">
      <c r="C54" s="111"/>
      <c r="D54" s="111"/>
      <c r="E54" s="111"/>
      <c r="F54" s="124"/>
      <c r="G54" s="125"/>
      <c r="H54" s="125"/>
      <c r="I54" s="125"/>
      <c r="J54" s="125"/>
    </row>
  </sheetData>
  <sheetProtection password="FA9C" sheet="1" objects="1" scenarios="1" formatColumns="0" formatRows="0"/>
  <mergeCells count="1">
    <mergeCell ref="E10:G10"/>
  </mergeCells>
  <dataValidations count="4">
    <dataValidation type="decimal" allowBlank="1" showInputMessage="1" showErrorMessage="1" sqref="J20:J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 G20:I52">
      <formula1>-99999999999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K14" location="'ТС инвестиции'!A1" display="Добавить мероприятие"/>
  </hyperlinks>
  <printOptions/>
  <pageMargins left="0.7480314960629921" right="0.7480314960629921" top="0.3937007874015748" bottom="0" header="0.5118110236220472" footer="0.5118110236220472"/>
  <pageSetup fitToHeight="2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zoomScalePageLayoutView="0" workbookViewId="0" topLeftCell="C7">
      <selection activeCell="G22" sqref="G22"/>
    </sheetView>
  </sheetViews>
  <sheetFormatPr defaultColWidth="9.00390625" defaultRowHeight="12.75"/>
  <cols>
    <col min="1" max="2" width="0" style="90" hidden="1" customWidth="1"/>
    <col min="3" max="3" width="3.75390625" style="90" customWidth="1"/>
    <col min="4" max="4" width="8.87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324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396" t="s">
        <v>305</v>
      </c>
      <c r="F10" s="397"/>
      <c r="G10" s="398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26</v>
      </c>
      <c r="F12" s="106" t="s">
        <v>106</v>
      </c>
      <c r="G12" s="107" t="s">
        <v>348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369</v>
      </c>
      <c r="G14" s="144">
        <v>0</v>
      </c>
      <c r="H14" s="115"/>
    </row>
    <row r="15" spans="3:8" ht="36" customHeight="1">
      <c r="C15" s="111"/>
      <c r="D15" s="112"/>
      <c r="E15" s="131" t="s">
        <v>483</v>
      </c>
      <c r="F15" s="319" t="s">
        <v>370</v>
      </c>
      <c r="G15" s="144">
        <v>0</v>
      </c>
      <c r="H15" s="115"/>
    </row>
    <row r="16" spans="3:8" ht="36" customHeight="1">
      <c r="C16" s="111"/>
      <c r="D16" s="112"/>
      <c r="E16" s="89">
        <v>2</v>
      </c>
      <c r="F16" s="116" t="s">
        <v>367</v>
      </c>
      <c r="G16" s="141">
        <v>0</v>
      </c>
      <c r="H16" s="115"/>
    </row>
    <row r="17" spans="3:8" ht="36" customHeight="1">
      <c r="C17" s="111"/>
      <c r="D17" s="112"/>
      <c r="E17" s="89">
        <v>3</v>
      </c>
      <c r="F17" s="116" t="s">
        <v>267</v>
      </c>
      <c r="G17" s="141">
        <v>0</v>
      </c>
      <c r="H17" s="115"/>
    </row>
    <row r="18" spans="3:8" ht="36" customHeight="1">
      <c r="C18" s="111"/>
      <c r="D18" s="313"/>
      <c r="E18" s="89">
        <v>4</v>
      </c>
      <c r="F18" s="116" t="s">
        <v>368</v>
      </c>
      <c r="G18" s="130">
        <f>SUM(G19:G20)</f>
        <v>0</v>
      </c>
      <c r="H18" s="115"/>
    </row>
    <row r="19" spans="3:8" ht="11.25" hidden="1">
      <c r="C19" s="111"/>
      <c r="D19" s="313" t="s">
        <v>480</v>
      </c>
      <c r="E19" s="314"/>
      <c r="F19" s="315"/>
      <c r="G19" s="317"/>
      <c r="H19" s="115"/>
    </row>
    <row r="20" spans="3:8" ht="11.25">
      <c r="C20" s="111"/>
      <c r="D20" s="313" t="s">
        <v>479</v>
      </c>
      <c r="E20" s="311"/>
      <c r="F20" s="320" t="s">
        <v>371</v>
      </c>
      <c r="G20" s="312">
        <v>0</v>
      </c>
      <c r="H20" s="115"/>
    </row>
    <row r="21" spans="3:8" ht="36" customHeight="1" thickBot="1">
      <c r="C21" s="111"/>
      <c r="D21" s="112"/>
      <c r="E21" s="168">
        <v>5</v>
      </c>
      <c r="F21" s="169" t="s">
        <v>198</v>
      </c>
      <c r="G21" s="213">
        <v>0</v>
      </c>
      <c r="H21" s="115"/>
    </row>
    <row r="22" spans="3:8" ht="11.25">
      <c r="C22" s="111"/>
      <c r="D22" s="119"/>
      <c r="E22" s="120"/>
      <c r="F22" s="121"/>
      <c r="G22" s="122"/>
      <c r="H22" s="123"/>
    </row>
    <row r="23" spans="3:7" ht="11.25">
      <c r="C23" s="111"/>
      <c r="D23" s="111"/>
      <c r="E23" s="111"/>
      <c r="F23" s="124"/>
      <c r="G23" s="12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70"/>
  <sheetViews>
    <sheetView zoomScalePageLayoutView="0" workbookViewId="0" topLeftCell="C52">
      <selection activeCell="I47" sqref="I47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27.625" style="90" customWidth="1"/>
    <col min="8" max="8" width="15.75390625" style="90" customWidth="1"/>
    <col min="9" max="9" width="23.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324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396" t="s">
        <v>306</v>
      </c>
      <c r="F10" s="397"/>
      <c r="G10" s="397"/>
      <c r="H10" s="397"/>
      <c r="I10" s="398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26" t="s">
        <v>26</v>
      </c>
      <c r="F12" s="442" t="s">
        <v>106</v>
      </c>
      <c r="G12" s="443"/>
      <c r="H12" s="228" t="s">
        <v>88</v>
      </c>
      <c r="I12" s="229" t="s">
        <v>348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0">
        <v>1</v>
      </c>
      <c r="F13" s="441">
        <f>E13+1</f>
        <v>2</v>
      </c>
      <c r="G13" s="441"/>
      <c r="H13" s="191">
        <f>F13+1</f>
        <v>3</v>
      </c>
      <c r="I13" s="232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439" t="s">
        <v>373</v>
      </c>
      <c r="G14" s="440"/>
      <c r="H14" s="247" t="s">
        <v>329</v>
      </c>
      <c r="I14" s="248" t="s">
        <v>33</v>
      </c>
      <c r="J14" s="245"/>
    </row>
    <row r="15" spans="3:10" ht="29.25" customHeight="1">
      <c r="C15" s="111"/>
      <c r="D15" s="112"/>
      <c r="E15" s="128">
        <v>2</v>
      </c>
      <c r="F15" s="429" t="s">
        <v>374</v>
      </c>
      <c r="G15" s="430"/>
      <c r="H15" s="129" t="s">
        <v>327</v>
      </c>
      <c r="I15" s="137">
        <v>12613.43</v>
      </c>
      <c r="J15" s="115"/>
    </row>
    <row r="16" spans="3:10" ht="29.25" customHeight="1">
      <c r="C16" s="111"/>
      <c r="D16" s="112"/>
      <c r="E16" s="128">
        <v>3</v>
      </c>
      <c r="F16" s="429" t="s">
        <v>375</v>
      </c>
      <c r="G16" s="430"/>
      <c r="H16" s="129" t="s">
        <v>327</v>
      </c>
      <c r="I16" s="130">
        <f>SUM(I17,I18,I28,I31,I32,I33,I34,I35,I36,I37,I40,I43,I44)</f>
        <v>71683.14199999999</v>
      </c>
      <c r="J16" s="115"/>
    </row>
    <row r="17" spans="3:10" ht="15" customHeight="1">
      <c r="C17" s="111"/>
      <c r="D17" s="112"/>
      <c r="E17" s="128" t="s">
        <v>89</v>
      </c>
      <c r="F17" s="427" t="s">
        <v>376</v>
      </c>
      <c r="G17" s="428"/>
      <c r="H17" s="129" t="s">
        <v>327</v>
      </c>
      <c r="I17" s="137">
        <v>0</v>
      </c>
      <c r="J17" s="115"/>
    </row>
    <row r="18" spans="3:10" ht="15" customHeight="1">
      <c r="C18" s="111"/>
      <c r="D18" s="112"/>
      <c r="E18" s="128" t="s">
        <v>90</v>
      </c>
      <c r="F18" s="427" t="s">
        <v>377</v>
      </c>
      <c r="G18" s="428"/>
      <c r="H18" s="129" t="s">
        <v>327</v>
      </c>
      <c r="I18" s="130">
        <f>SUMIF(G19:G27,G19,I19:I27)</f>
        <v>48467.04</v>
      </c>
      <c r="J18" s="115"/>
    </row>
    <row r="19" spans="3:10" ht="11.25">
      <c r="C19" s="111"/>
      <c r="D19" s="112"/>
      <c r="E19" s="421" t="s">
        <v>325</v>
      </c>
      <c r="F19" s="424" t="s">
        <v>233</v>
      </c>
      <c r="G19" s="116" t="s">
        <v>328</v>
      </c>
      <c r="H19" s="129" t="s">
        <v>327</v>
      </c>
      <c r="I19" s="138">
        <v>45913.87</v>
      </c>
      <c r="J19" s="115"/>
    </row>
    <row r="20" spans="3:10" ht="11.25" customHeight="1">
      <c r="C20" s="111"/>
      <c r="D20" s="112"/>
      <c r="E20" s="422"/>
      <c r="F20" s="425"/>
      <c r="G20" s="126" t="s">
        <v>326</v>
      </c>
      <c r="H20" s="328" t="str">
        <f>IF(J20,"",J21)</f>
        <v>тыс. м3</v>
      </c>
      <c r="I20" s="138">
        <v>14741.63</v>
      </c>
      <c r="J20" s="329" t="b">
        <f>ISNA(J21)</f>
        <v>0</v>
      </c>
    </row>
    <row r="21" spans="3:10" ht="24.75" customHeight="1">
      <c r="C21" s="111"/>
      <c r="D21" s="112"/>
      <c r="E21" s="422"/>
      <c r="F21" s="425"/>
      <c r="G21" s="116" t="s">
        <v>490</v>
      </c>
      <c r="H21" s="129" t="s">
        <v>327</v>
      </c>
      <c r="I21" s="130">
        <f>IF(I20="",0,IF(I20=0,0,I19/I20))</f>
        <v>3.114572133475064</v>
      </c>
      <c r="J21" s="329" t="str">
        <f>INDEX(tech!G$24:G$51,MATCH(F19,tech!F$24:F$51,0))</f>
        <v>тыс. м3</v>
      </c>
    </row>
    <row r="22" spans="3:10" ht="11.25">
      <c r="C22" s="111"/>
      <c r="D22" s="112"/>
      <c r="E22" s="423"/>
      <c r="F22" s="426"/>
      <c r="G22" s="126" t="s">
        <v>302</v>
      </c>
      <c r="H22" s="132" t="s">
        <v>329</v>
      </c>
      <c r="I22" s="214" t="s">
        <v>812</v>
      </c>
      <c r="J22" s="115"/>
    </row>
    <row r="23" spans="3:10" ht="11.25">
      <c r="C23" s="111"/>
      <c r="D23" s="112"/>
      <c r="E23" s="421" t="s">
        <v>47</v>
      </c>
      <c r="F23" s="424" t="s">
        <v>240</v>
      </c>
      <c r="G23" s="116" t="s">
        <v>328</v>
      </c>
      <c r="H23" s="129" t="s">
        <v>327</v>
      </c>
      <c r="I23" s="138">
        <v>2553.17</v>
      </c>
      <c r="J23" s="156" t="s">
        <v>221</v>
      </c>
    </row>
    <row r="24" spans="3:10" ht="12.75">
      <c r="C24" s="111"/>
      <c r="D24" s="112"/>
      <c r="E24" s="422"/>
      <c r="F24" s="425"/>
      <c r="G24" s="126" t="s">
        <v>326</v>
      </c>
      <c r="H24" s="328" t="str">
        <f>IF(J24,"",J25)</f>
        <v>тонны</v>
      </c>
      <c r="I24" s="138">
        <v>564</v>
      </c>
      <c r="J24" s="329" t="b">
        <f>ISNA(J25)</f>
        <v>0</v>
      </c>
    </row>
    <row r="25" spans="3:10" ht="33.75">
      <c r="C25" s="111"/>
      <c r="D25" s="112"/>
      <c r="E25" s="422"/>
      <c r="F25" s="425"/>
      <c r="G25" s="116" t="s">
        <v>490</v>
      </c>
      <c r="H25" s="129" t="s">
        <v>327</v>
      </c>
      <c r="I25" s="130">
        <f>IF(I24="",0,IF(I24=0,0,I23/I24))</f>
        <v>4.526897163120568</v>
      </c>
      <c r="J25" s="329" t="str">
        <f>INDEX(tech!G$24:G$51,MATCH(F23,tech!F$24:F$51,0))</f>
        <v>тонны</v>
      </c>
    </row>
    <row r="26" spans="3:10" ht="12.75">
      <c r="C26" s="111"/>
      <c r="D26" s="112"/>
      <c r="E26" s="423"/>
      <c r="F26" s="426"/>
      <c r="G26" s="126" t="s">
        <v>302</v>
      </c>
      <c r="H26" s="132" t="s">
        <v>329</v>
      </c>
      <c r="I26" s="214" t="s">
        <v>812</v>
      </c>
      <c r="J26" s="155"/>
    </row>
    <row r="27" spans="3:11" ht="15" customHeight="1">
      <c r="C27" s="111"/>
      <c r="D27" s="112"/>
      <c r="E27" s="85"/>
      <c r="F27" s="87" t="s">
        <v>303</v>
      </c>
      <c r="G27" s="86"/>
      <c r="H27" s="86"/>
      <c r="I27" s="88"/>
      <c r="J27" s="115"/>
      <c r="K27" s="133"/>
    </row>
    <row r="28" spans="3:10" ht="23.25" customHeight="1">
      <c r="C28" s="111"/>
      <c r="D28" s="112"/>
      <c r="E28" s="131" t="s">
        <v>307</v>
      </c>
      <c r="F28" s="427" t="s">
        <v>378</v>
      </c>
      <c r="G28" s="428"/>
      <c r="H28" s="129" t="s">
        <v>327</v>
      </c>
      <c r="I28" s="140">
        <v>11176.66</v>
      </c>
      <c r="J28" s="115"/>
    </row>
    <row r="29" spans="3:10" ht="15" customHeight="1">
      <c r="C29" s="111"/>
      <c r="D29" s="112"/>
      <c r="E29" s="131" t="s">
        <v>308</v>
      </c>
      <c r="F29" s="433" t="s">
        <v>379</v>
      </c>
      <c r="G29" s="434"/>
      <c r="H29" s="129" t="s">
        <v>330</v>
      </c>
      <c r="I29" s="130">
        <f>IF(I30=0,0,I28/I30)</f>
        <v>2.8802706923477355</v>
      </c>
      <c r="J29" s="115"/>
    </row>
    <row r="30" spans="3:10" ht="15" customHeight="1">
      <c r="C30" s="111"/>
      <c r="D30" s="112"/>
      <c r="E30" s="128" t="s">
        <v>309</v>
      </c>
      <c r="F30" s="433" t="s">
        <v>380</v>
      </c>
      <c r="G30" s="434"/>
      <c r="H30" s="129" t="s">
        <v>59</v>
      </c>
      <c r="I30" s="137">
        <v>3880.42</v>
      </c>
      <c r="J30" s="115"/>
    </row>
    <row r="31" spans="3:10" ht="23.25" customHeight="1">
      <c r="C31" s="111"/>
      <c r="D31" s="112"/>
      <c r="E31" s="128" t="s">
        <v>310</v>
      </c>
      <c r="F31" s="427" t="s">
        <v>381</v>
      </c>
      <c r="G31" s="428"/>
      <c r="H31" s="129" t="s">
        <v>327</v>
      </c>
      <c r="I31" s="137">
        <v>0</v>
      </c>
      <c r="J31" s="115"/>
    </row>
    <row r="32" spans="3:10" ht="23.25" customHeight="1">
      <c r="C32" s="111"/>
      <c r="D32" s="112"/>
      <c r="E32" s="128" t="s">
        <v>311</v>
      </c>
      <c r="F32" s="427" t="s">
        <v>382</v>
      </c>
      <c r="G32" s="428"/>
      <c r="H32" s="129" t="s">
        <v>327</v>
      </c>
      <c r="I32" s="137">
        <v>0</v>
      </c>
      <c r="J32" s="115"/>
    </row>
    <row r="33" spans="3:10" ht="23.25" customHeight="1">
      <c r="C33" s="111"/>
      <c r="D33" s="112"/>
      <c r="E33" s="128" t="s">
        <v>295</v>
      </c>
      <c r="F33" s="429" t="s">
        <v>383</v>
      </c>
      <c r="G33" s="430"/>
      <c r="H33" s="129" t="s">
        <v>327</v>
      </c>
      <c r="I33" s="137">
        <v>5426.01</v>
      </c>
      <c r="J33" s="115"/>
    </row>
    <row r="34" spans="3:10" ht="23.25" customHeight="1">
      <c r="C34" s="111"/>
      <c r="D34" s="112"/>
      <c r="E34" s="128" t="s">
        <v>296</v>
      </c>
      <c r="F34" s="429" t="s">
        <v>384</v>
      </c>
      <c r="G34" s="430"/>
      <c r="H34" s="129" t="s">
        <v>327</v>
      </c>
      <c r="I34" s="137">
        <v>506.025</v>
      </c>
      <c r="J34" s="115"/>
    </row>
    <row r="35" spans="3:10" ht="23.25" customHeight="1">
      <c r="C35" s="111"/>
      <c r="D35" s="112"/>
      <c r="E35" s="128" t="s">
        <v>312</v>
      </c>
      <c r="F35" s="427" t="s">
        <v>385</v>
      </c>
      <c r="G35" s="428"/>
      <c r="H35" s="129" t="s">
        <v>327</v>
      </c>
      <c r="I35" s="137">
        <v>985.92</v>
      </c>
      <c r="J35" s="115"/>
    </row>
    <row r="36" spans="3:10" ht="15" customHeight="1">
      <c r="C36" s="111"/>
      <c r="D36" s="112"/>
      <c r="E36" s="128" t="s">
        <v>84</v>
      </c>
      <c r="F36" s="433" t="s">
        <v>386</v>
      </c>
      <c r="G36" s="434"/>
      <c r="H36" s="129" t="s">
        <v>327</v>
      </c>
      <c r="I36" s="137"/>
      <c r="J36" s="115"/>
    </row>
    <row r="37" spans="3:10" ht="23.25" customHeight="1">
      <c r="C37" s="111"/>
      <c r="D37" s="112"/>
      <c r="E37" s="128" t="s">
        <v>313</v>
      </c>
      <c r="F37" s="427" t="s">
        <v>387</v>
      </c>
      <c r="G37" s="428"/>
      <c r="H37" s="129" t="s">
        <v>327</v>
      </c>
      <c r="I37" s="137">
        <v>4137.467</v>
      </c>
      <c r="J37" s="115"/>
    </row>
    <row r="38" spans="3:10" ht="15" customHeight="1">
      <c r="C38" s="111"/>
      <c r="D38" s="112"/>
      <c r="E38" s="128" t="s">
        <v>314</v>
      </c>
      <c r="F38" s="433" t="s">
        <v>388</v>
      </c>
      <c r="G38" s="434"/>
      <c r="H38" s="129" t="s">
        <v>327</v>
      </c>
      <c r="I38" s="137">
        <v>608.512</v>
      </c>
      <c r="J38" s="115"/>
    </row>
    <row r="39" spans="3:10" ht="15" customHeight="1">
      <c r="C39" s="111"/>
      <c r="D39" s="112"/>
      <c r="E39" s="128" t="s">
        <v>315</v>
      </c>
      <c r="F39" s="433" t="s">
        <v>389</v>
      </c>
      <c r="G39" s="434"/>
      <c r="H39" s="129" t="s">
        <v>327</v>
      </c>
      <c r="I39" s="137">
        <f>I38*0.111</f>
        <v>67.544832</v>
      </c>
      <c r="J39" s="115"/>
    </row>
    <row r="40" spans="3:10" ht="23.25" customHeight="1">
      <c r="C40" s="111"/>
      <c r="D40" s="112"/>
      <c r="E40" s="128" t="s">
        <v>316</v>
      </c>
      <c r="F40" s="427" t="s">
        <v>390</v>
      </c>
      <c r="G40" s="428"/>
      <c r="H40" s="129" t="s">
        <v>327</v>
      </c>
      <c r="I40" s="137">
        <v>435.87</v>
      </c>
      <c r="J40" s="115"/>
    </row>
    <row r="41" spans="3:10" ht="23.25" customHeight="1">
      <c r="C41" s="111"/>
      <c r="D41" s="112"/>
      <c r="E41" s="128" t="s">
        <v>7</v>
      </c>
      <c r="F41" s="433" t="s">
        <v>388</v>
      </c>
      <c r="G41" s="434"/>
      <c r="H41" s="129" t="s">
        <v>327</v>
      </c>
      <c r="I41" s="137">
        <v>214.03</v>
      </c>
      <c r="J41" s="115"/>
    </row>
    <row r="42" spans="3:10" ht="23.25" customHeight="1">
      <c r="C42" s="111"/>
      <c r="D42" s="112"/>
      <c r="E42" s="128" t="s">
        <v>8</v>
      </c>
      <c r="F42" s="433" t="s">
        <v>389</v>
      </c>
      <c r="G42" s="434"/>
      <c r="H42" s="129" t="s">
        <v>327</v>
      </c>
      <c r="I42" s="137">
        <v>23.75</v>
      </c>
      <c r="J42" s="115"/>
    </row>
    <row r="43" spans="3:10" ht="23.25" customHeight="1">
      <c r="C43" s="111"/>
      <c r="D43" s="112"/>
      <c r="E43" s="128" t="s">
        <v>317</v>
      </c>
      <c r="F43" s="427" t="s">
        <v>391</v>
      </c>
      <c r="G43" s="428"/>
      <c r="H43" s="129" t="s">
        <v>327</v>
      </c>
      <c r="I43" s="137">
        <v>208.95</v>
      </c>
      <c r="J43" s="115"/>
    </row>
    <row r="44" spans="3:10" ht="33.75" customHeight="1">
      <c r="C44" s="111"/>
      <c r="D44" s="112"/>
      <c r="E44" s="128" t="s">
        <v>318</v>
      </c>
      <c r="F44" s="427" t="s">
        <v>392</v>
      </c>
      <c r="G44" s="428"/>
      <c r="H44" s="129" t="s">
        <v>327</v>
      </c>
      <c r="I44" s="137">
        <v>339.2</v>
      </c>
      <c r="J44" s="115"/>
    </row>
    <row r="45" spans="3:10" ht="24" customHeight="1">
      <c r="C45" s="111"/>
      <c r="D45" s="112"/>
      <c r="E45" s="128" t="s">
        <v>108</v>
      </c>
      <c r="F45" s="431" t="s">
        <v>393</v>
      </c>
      <c r="G45" s="432"/>
      <c r="H45" s="129" t="s">
        <v>327</v>
      </c>
      <c r="I45" s="137">
        <v>-1578.528</v>
      </c>
      <c r="J45" s="115"/>
    </row>
    <row r="46" spans="3:10" ht="24" customHeight="1">
      <c r="C46" s="111"/>
      <c r="D46" s="112"/>
      <c r="E46" s="128" t="s">
        <v>109</v>
      </c>
      <c r="F46" s="431" t="s">
        <v>394</v>
      </c>
      <c r="G46" s="432"/>
      <c r="H46" s="129" t="s">
        <v>327</v>
      </c>
      <c r="I46" s="137">
        <v>-1578.53</v>
      </c>
      <c r="J46" s="115"/>
    </row>
    <row r="47" spans="3:10" ht="26.25" customHeight="1">
      <c r="C47" s="111"/>
      <c r="D47" s="112"/>
      <c r="E47" s="128" t="s">
        <v>462</v>
      </c>
      <c r="F47" s="427" t="s">
        <v>395</v>
      </c>
      <c r="G47" s="428"/>
      <c r="H47" s="129" t="s">
        <v>327</v>
      </c>
      <c r="I47" s="137"/>
      <c r="J47" s="115"/>
    </row>
    <row r="48" spans="3:10" ht="23.25" customHeight="1">
      <c r="C48" s="111"/>
      <c r="D48" s="112"/>
      <c r="E48" s="128" t="s">
        <v>110</v>
      </c>
      <c r="F48" s="431" t="s">
        <v>372</v>
      </c>
      <c r="G48" s="432"/>
      <c r="H48" s="129" t="s">
        <v>327</v>
      </c>
      <c r="I48" s="137">
        <v>1519.137</v>
      </c>
      <c r="J48" s="115"/>
    </row>
    <row r="49" spans="3:10" ht="23.25" customHeight="1">
      <c r="C49" s="111"/>
      <c r="D49" s="112"/>
      <c r="E49" s="128" t="s">
        <v>463</v>
      </c>
      <c r="F49" s="427" t="s">
        <v>396</v>
      </c>
      <c r="G49" s="428"/>
      <c r="H49" s="129" t="s">
        <v>327</v>
      </c>
      <c r="I49" s="137">
        <v>1519.137</v>
      </c>
      <c r="J49" s="115"/>
    </row>
    <row r="50" spans="3:10" ht="23.25" customHeight="1">
      <c r="C50" s="111"/>
      <c r="D50" s="112"/>
      <c r="E50" s="128" t="s">
        <v>111</v>
      </c>
      <c r="F50" s="431" t="s">
        <v>397</v>
      </c>
      <c r="G50" s="432"/>
      <c r="H50" s="129" t="s">
        <v>331</v>
      </c>
      <c r="I50" s="137">
        <v>98</v>
      </c>
      <c r="J50" s="115"/>
    </row>
    <row r="51" spans="3:10" ht="23.25" customHeight="1">
      <c r="C51" s="111"/>
      <c r="D51" s="112"/>
      <c r="E51" s="128" t="s">
        <v>112</v>
      </c>
      <c r="F51" s="431" t="s">
        <v>398</v>
      </c>
      <c r="G51" s="432"/>
      <c r="H51" s="129" t="s">
        <v>331</v>
      </c>
      <c r="I51" s="137"/>
      <c r="J51" s="115"/>
    </row>
    <row r="52" spans="3:10" ht="23.25" customHeight="1">
      <c r="C52" s="111"/>
      <c r="D52" s="112"/>
      <c r="E52" s="128" t="s">
        <v>113</v>
      </c>
      <c r="F52" s="431" t="s">
        <v>399</v>
      </c>
      <c r="G52" s="432"/>
      <c r="H52" s="129" t="s">
        <v>332</v>
      </c>
      <c r="I52" s="137">
        <v>102758</v>
      </c>
      <c r="J52" s="115"/>
    </row>
    <row r="53" spans="3:10" ht="23.25" customHeight="1">
      <c r="C53" s="111"/>
      <c r="D53" s="112"/>
      <c r="E53" s="128" t="s">
        <v>85</v>
      </c>
      <c r="F53" s="429" t="s">
        <v>400</v>
      </c>
      <c r="G53" s="430"/>
      <c r="H53" s="129" t="s">
        <v>332</v>
      </c>
      <c r="I53" s="137">
        <v>82414</v>
      </c>
      <c r="J53" s="115"/>
    </row>
    <row r="54" spans="3:10" ht="23.25" customHeight="1">
      <c r="C54" s="111"/>
      <c r="D54" s="112"/>
      <c r="E54" s="128" t="s">
        <v>114</v>
      </c>
      <c r="F54" s="431" t="s">
        <v>401</v>
      </c>
      <c r="G54" s="432"/>
      <c r="H54" s="129" t="s">
        <v>332</v>
      </c>
      <c r="I54" s="137"/>
      <c r="J54" s="115"/>
    </row>
    <row r="55" spans="3:10" ht="23.25" customHeight="1">
      <c r="C55" s="111"/>
      <c r="D55" s="112"/>
      <c r="E55" s="128" t="s">
        <v>115</v>
      </c>
      <c r="F55" s="431" t="s">
        <v>402</v>
      </c>
      <c r="G55" s="432"/>
      <c r="H55" s="129" t="s">
        <v>332</v>
      </c>
      <c r="I55" s="130">
        <f>I56+I57</f>
        <v>20344</v>
      </c>
      <c r="J55" s="115"/>
    </row>
    <row r="56" spans="3:10" ht="23.25" customHeight="1">
      <c r="C56" s="111"/>
      <c r="D56" s="112"/>
      <c r="E56" s="128" t="s">
        <v>116</v>
      </c>
      <c r="F56" s="427" t="s">
        <v>403</v>
      </c>
      <c r="G56" s="428"/>
      <c r="H56" s="129" t="s">
        <v>332</v>
      </c>
      <c r="I56" s="137">
        <v>20344</v>
      </c>
      <c r="J56" s="115"/>
    </row>
    <row r="57" spans="3:10" ht="23.25" customHeight="1">
      <c r="C57" s="111"/>
      <c r="D57" s="112"/>
      <c r="E57" s="128" t="s">
        <v>91</v>
      </c>
      <c r="F57" s="427" t="s">
        <v>404</v>
      </c>
      <c r="G57" s="428"/>
      <c r="H57" s="129" t="s">
        <v>332</v>
      </c>
      <c r="I57" s="137"/>
      <c r="J57" s="115"/>
    </row>
    <row r="58" spans="3:10" ht="23.25" customHeight="1">
      <c r="C58" s="111"/>
      <c r="D58" s="112"/>
      <c r="E58" s="128" t="s">
        <v>117</v>
      </c>
      <c r="F58" s="431" t="s">
        <v>405</v>
      </c>
      <c r="G58" s="432"/>
      <c r="H58" s="129" t="s">
        <v>105</v>
      </c>
      <c r="I58" s="137"/>
      <c r="J58" s="115"/>
    </row>
    <row r="59" spans="3:10" ht="23.25" customHeight="1">
      <c r="C59" s="111"/>
      <c r="D59" s="112"/>
      <c r="E59" s="128" t="s">
        <v>118</v>
      </c>
      <c r="F59" s="429" t="s">
        <v>266</v>
      </c>
      <c r="G59" s="430"/>
      <c r="H59" s="129" t="s">
        <v>86</v>
      </c>
      <c r="I59" s="137"/>
      <c r="J59" s="115"/>
    </row>
    <row r="60" spans="3:10" ht="23.25" customHeight="1">
      <c r="C60" s="111"/>
      <c r="D60" s="112"/>
      <c r="E60" s="128" t="s">
        <v>119</v>
      </c>
      <c r="F60" s="431" t="s">
        <v>406</v>
      </c>
      <c r="G60" s="432"/>
      <c r="H60" s="129" t="s">
        <v>333</v>
      </c>
      <c r="I60" s="137"/>
      <c r="J60" s="115"/>
    </row>
    <row r="61" spans="3:10" ht="23.25" customHeight="1">
      <c r="C61" s="111"/>
      <c r="D61" s="112"/>
      <c r="E61" s="128" t="s">
        <v>120</v>
      </c>
      <c r="F61" s="431" t="s">
        <v>407</v>
      </c>
      <c r="G61" s="432"/>
      <c r="H61" s="129" t="s">
        <v>333</v>
      </c>
      <c r="I61" s="137">
        <f>31.48/2</f>
        <v>15.74</v>
      </c>
      <c r="J61" s="115"/>
    </row>
    <row r="62" spans="3:10" ht="23.25" customHeight="1">
      <c r="C62" s="111"/>
      <c r="D62" s="112"/>
      <c r="E62" s="128" t="s">
        <v>121</v>
      </c>
      <c r="F62" s="431" t="s">
        <v>408</v>
      </c>
      <c r="G62" s="432"/>
      <c r="H62" s="129" t="s">
        <v>345</v>
      </c>
      <c r="I62" s="141"/>
      <c r="J62" s="115"/>
    </row>
    <row r="63" spans="3:10" ht="23.25" customHeight="1">
      <c r="C63" s="111"/>
      <c r="D63" s="112"/>
      <c r="E63" s="128" t="s">
        <v>122</v>
      </c>
      <c r="F63" s="431" t="s">
        <v>409</v>
      </c>
      <c r="G63" s="432"/>
      <c r="H63" s="129" t="s">
        <v>345</v>
      </c>
      <c r="I63" s="141">
        <v>1</v>
      </c>
      <c r="J63" s="115"/>
    </row>
    <row r="64" spans="3:10" ht="23.25" customHeight="1">
      <c r="C64" s="111"/>
      <c r="D64" s="112"/>
      <c r="E64" s="128" t="s">
        <v>123</v>
      </c>
      <c r="F64" s="431" t="s">
        <v>410</v>
      </c>
      <c r="G64" s="432"/>
      <c r="H64" s="129" t="s">
        <v>345</v>
      </c>
      <c r="I64" s="141"/>
      <c r="J64" s="115"/>
    </row>
    <row r="65" spans="3:10" ht="23.25" customHeight="1">
      <c r="C65" s="111"/>
      <c r="D65" s="112"/>
      <c r="E65" s="128" t="s">
        <v>227</v>
      </c>
      <c r="F65" s="431" t="s">
        <v>411</v>
      </c>
      <c r="G65" s="432"/>
      <c r="H65" s="129" t="s">
        <v>274</v>
      </c>
      <c r="I65" s="141">
        <v>31</v>
      </c>
      <c r="J65" s="115"/>
    </row>
    <row r="66" spans="3:10" ht="23.25" customHeight="1">
      <c r="C66" s="111"/>
      <c r="D66" s="112"/>
      <c r="E66" s="128" t="s">
        <v>319</v>
      </c>
      <c r="F66" s="431" t="s">
        <v>412</v>
      </c>
      <c r="G66" s="432"/>
      <c r="H66" s="129" t="s">
        <v>343</v>
      </c>
      <c r="I66" s="137">
        <v>142.07</v>
      </c>
      <c r="J66" s="115"/>
    </row>
    <row r="67" spans="3:10" ht="23.25" customHeight="1">
      <c r="C67" s="111"/>
      <c r="D67" s="112"/>
      <c r="E67" s="128" t="s">
        <v>320</v>
      </c>
      <c r="F67" s="431" t="s">
        <v>413</v>
      </c>
      <c r="G67" s="432"/>
      <c r="H67" s="129" t="s">
        <v>87</v>
      </c>
      <c r="I67" s="137">
        <v>36.28</v>
      </c>
      <c r="J67" s="115"/>
    </row>
    <row r="68" spans="3:10" ht="23.25" customHeight="1">
      <c r="C68" s="111"/>
      <c r="D68" s="112"/>
      <c r="E68" s="167" t="s">
        <v>293</v>
      </c>
      <c r="F68" s="437" t="s">
        <v>414</v>
      </c>
      <c r="G68" s="438"/>
      <c r="H68" s="132" t="s">
        <v>297</v>
      </c>
      <c r="I68" s="138"/>
      <c r="J68" s="115"/>
    </row>
    <row r="69" spans="3:10" ht="51" customHeight="1" thickBot="1">
      <c r="C69" s="111"/>
      <c r="D69" s="112"/>
      <c r="E69" s="134" t="s">
        <v>294</v>
      </c>
      <c r="F69" s="435" t="s">
        <v>6</v>
      </c>
      <c r="G69" s="436"/>
      <c r="H69" s="135"/>
      <c r="I69" s="253"/>
      <c r="J69" s="115"/>
    </row>
    <row r="70" spans="4:10" ht="11.25">
      <c r="D70" s="136"/>
      <c r="E70" s="122"/>
      <c r="F70" s="122"/>
      <c r="G70" s="122"/>
      <c r="H70" s="122"/>
      <c r="I70" s="122"/>
      <c r="J70" s="123"/>
    </row>
  </sheetData>
  <sheetProtection password="FA9C" sheet="1" objects="1" scenarios="1" formatColumns="0" formatRows="0"/>
  <mergeCells count="54"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28:G28"/>
    <mergeCell ref="F29:G29"/>
    <mergeCell ref="F30:G30"/>
    <mergeCell ref="F31:G31"/>
    <mergeCell ref="F45:G45"/>
    <mergeCell ref="F40:G40"/>
    <mergeCell ref="F32:G32"/>
    <mergeCell ref="F35:G35"/>
    <mergeCell ref="F36:G36"/>
    <mergeCell ref="F37:G37"/>
    <mergeCell ref="F33:G33"/>
    <mergeCell ref="F34:G34"/>
    <mergeCell ref="F38:G38"/>
    <mergeCell ref="F39:G39"/>
    <mergeCell ref="F46:G46"/>
    <mergeCell ref="F48:G48"/>
    <mergeCell ref="F50:G50"/>
    <mergeCell ref="F49:G49"/>
    <mergeCell ref="F69:G69"/>
    <mergeCell ref="F63:G63"/>
    <mergeCell ref="F64:G64"/>
    <mergeCell ref="F65:G65"/>
    <mergeCell ref="F66:G66"/>
    <mergeCell ref="F68:G68"/>
    <mergeCell ref="F67:G67"/>
    <mergeCell ref="F62:G62"/>
    <mergeCell ref="F59:G59"/>
    <mergeCell ref="F52:G52"/>
    <mergeCell ref="F54:G54"/>
    <mergeCell ref="F55:G55"/>
    <mergeCell ref="F58:G58"/>
    <mergeCell ref="F60:G60"/>
    <mergeCell ref="F61:G61"/>
    <mergeCell ref="F57:G57"/>
    <mergeCell ref="E23:E26"/>
    <mergeCell ref="F23:F26"/>
    <mergeCell ref="F56:G56"/>
    <mergeCell ref="F53:G53"/>
    <mergeCell ref="F47:G47"/>
    <mergeCell ref="F51:G51"/>
    <mergeCell ref="F44:G44"/>
    <mergeCell ref="F41:G41"/>
    <mergeCell ref="F42:G42"/>
    <mergeCell ref="F43:G43"/>
  </mergeCells>
  <dataValidations count="6">
    <dataValidation type="decimal" allowBlank="1" showInputMessage="1" showErrorMessage="1" sqref="I58:I61 I66:I68 I28 I30:I49 I19:I20 I15:I17 I23:I25">
      <formula1>-99999999999</formula1>
      <formula2>999999999999</formula2>
    </dataValidation>
    <dataValidation type="whole" allowBlank="1" showInputMessage="1" showErrorMessage="1" sqref="I62:I65">
      <formula1>-99999999999</formula1>
      <formula2>999999999999</formula2>
    </dataValidation>
    <dataValidation type="decimal" allowBlank="1" showInputMessage="1" showErrorMessage="1" sqref="I50:I57">
      <formula1>-999999999999</formula1>
      <formula2>999999999999</formula2>
    </dataValidation>
    <dataValidation type="textLength" operator="lessThanOrEqual" allowBlank="1" showInputMessage="1" showErrorMessage="1" sqref="I69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6">
      <formula1>topl</formula1>
    </dataValidation>
  </dataValidations>
  <hyperlinks>
    <hyperlink ref="F27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  <hyperlink ref="J23" location="'ТС показатели'!A1" display="Удалить"/>
  </hyperlink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econom</cp:lastModifiedBy>
  <cp:lastPrinted>2011-04-25T07:31:57Z</cp:lastPrinted>
  <dcterms:created xsi:type="dcterms:W3CDTF">2007-06-09T08:43:05Z</dcterms:created>
  <dcterms:modified xsi:type="dcterms:W3CDTF">2011-04-28T05:12:35Z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